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C:\Users\belmiro.araujo\Documents\COOLIC 2025\ORÇAMENTO 2025\Execução orçamentária 2025\"/>
    </mc:Choice>
  </mc:AlternateContent>
  <xr:revisionPtr revIDLastSave="0" documentId="13_ncr:1_{A7C58790-646A-475C-8B0D-1E4F5EED4ABF}" xr6:coauthVersionLast="36" xr6:coauthVersionMax="36" xr10:uidLastSave="{00000000-0000-0000-0000-000000000000}"/>
  <bookViews>
    <workbookView xWindow="-110" yWindow="-110" windowWidth="16610" windowHeight="9430" firstSheet="1" activeTab="1" xr2:uid="{00000000-000D-0000-FFFF-FFFF00000000}"/>
  </bookViews>
  <sheets>
    <sheet name="Plan1" sheetId="44" r:id="rId1"/>
    <sheet name="JAN 25" sheetId="43" r:id="rId2"/>
  </sheets>
  <calcPr calcId="179021"/>
</workbook>
</file>

<file path=xl/calcChain.xml><?xml version="1.0" encoding="utf-8"?>
<calcChain xmlns="http://schemas.openxmlformats.org/spreadsheetml/2006/main">
  <c r="C61" i="43" l="1"/>
  <c r="G56" i="43"/>
  <c r="F37" i="43" l="1"/>
  <c r="C10" i="43" l="1"/>
  <c r="D10" i="43"/>
  <c r="E10" i="43"/>
  <c r="G10" i="43"/>
  <c r="F11" i="43"/>
  <c r="I11" i="43" s="1"/>
  <c r="H11" i="43"/>
  <c r="J11" i="43"/>
  <c r="F12" i="43"/>
  <c r="H12" i="43"/>
  <c r="J12" i="43"/>
  <c r="G13" i="43"/>
  <c r="H14" i="43"/>
  <c r="J14" i="43"/>
  <c r="C15" i="43"/>
  <c r="D15" i="43"/>
  <c r="E15" i="43"/>
  <c r="G15" i="43"/>
  <c r="F16" i="43"/>
  <c r="H16" i="43"/>
  <c r="J16" i="43"/>
  <c r="F17" i="43"/>
  <c r="F15" i="43" s="1"/>
  <c r="H17" i="43"/>
  <c r="J17" i="43"/>
  <c r="C18" i="43"/>
  <c r="D18" i="43"/>
  <c r="E18" i="43"/>
  <c r="G18" i="43"/>
  <c r="F19" i="43"/>
  <c r="I19" i="43" s="1"/>
  <c r="H19" i="43"/>
  <c r="J19" i="43"/>
  <c r="F20" i="43"/>
  <c r="I20" i="43" s="1"/>
  <c r="H20" i="43"/>
  <c r="J20" i="43"/>
  <c r="F21" i="43"/>
  <c r="I21" i="43" s="1"/>
  <c r="H21" i="43"/>
  <c r="J21" i="43"/>
  <c r="C22" i="43"/>
  <c r="D22" i="43"/>
  <c r="E22" i="43"/>
  <c r="G22" i="43"/>
  <c r="F23" i="43"/>
  <c r="I23" i="43" s="1"/>
  <c r="H23" i="43"/>
  <c r="J23" i="43"/>
  <c r="F24" i="43"/>
  <c r="I24" i="43" s="1"/>
  <c r="H24" i="43"/>
  <c r="J24" i="43"/>
  <c r="H25" i="43"/>
  <c r="I25" i="43"/>
  <c r="J25" i="43"/>
  <c r="H26" i="43"/>
  <c r="I26" i="43"/>
  <c r="J26" i="43"/>
  <c r="F27" i="43"/>
  <c r="I27" i="43" s="1"/>
  <c r="H27" i="43"/>
  <c r="J27" i="43"/>
  <c r="C28" i="43"/>
  <c r="D28" i="43"/>
  <c r="E28" i="43"/>
  <c r="G28" i="43"/>
  <c r="F29" i="43"/>
  <c r="H29" i="43"/>
  <c r="I29" i="43"/>
  <c r="J29" i="43"/>
  <c r="F30" i="43"/>
  <c r="H30" i="43"/>
  <c r="I30" i="43"/>
  <c r="J30" i="43"/>
  <c r="I31" i="43"/>
  <c r="H31" i="43"/>
  <c r="J31" i="43"/>
  <c r="I32" i="43"/>
  <c r="H32" i="43"/>
  <c r="J32" i="43"/>
  <c r="F33" i="43"/>
  <c r="H33" i="43"/>
  <c r="I33" i="43"/>
  <c r="J33" i="43"/>
  <c r="C34" i="43"/>
  <c r="D34" i="43"/>
  <c r="F34" i="43" s="1"/>
  <c r="E34" i="43"/>
  <c r="G34" i="43"/>
  <c r="F35" i="43"/>
  <c r="I35" i="43" s="1"/>
  <c r="H35" i="43"/>
  <c r="J35" i="43"/>
  <c r="C36" i="43"/>
  <c r="D36" i="43"/>
  <c r="E36" i="43"/>
  <c r="G36" i="43"/>
  <c r="I37" i="43"/>
  <c r="H37" i="43"/>
  <c r="J37" i="43"/>
  <c r="I38" i="43"/>
  <c r="H38" i="43"/>
  <c r="J38" i="43"/>
  <c r="I39" i="43"/>
  <c r="H39" i="43"/>
  <c r="J39" i="43"/>
  <c r="F40" i="43"/>
  <c r="I40" i="43" s="1"/>
  <c r="H40" i="43"/>
  <c r="J40" i="43"/>
  <c r="C41" i="43"/>
  <c r="D41" i="43"/>
  <c r="E41" i="43"/>
  <c r="G41" i="43"/>
  <c r="H42" i="43"/>
  <c r="J42" i="43"/>
  <c r="F43" i="43"/>
  <c r="I43" i="43" s="1"/>
  <c r="H43" i="43"/>
  <c r="J43" i="43"/>
  <c r="F44" i="43"/>
  <c r="I44" i="43" s="1"/>
  <c r="H44" i="43"/>
  <c r="J44" i="43"/>
  <c r="C45" i="43"/>
  <c r="D45" i="43"/>
  <c r="E45" i="43"/>
  <c r="G45" i="43"/>
  <c r="H46" i="43"/>
  <c r="J46" i="43"/>
  <c r="F47" i="43"/>
  <c r="I47" i="43" s="1"/>
  <c r="H47" i="43"/>
  <c r="J47" i="43"/>
  <c r="C48" i="43"/>
  <c r="D48" i="43"/>
  <c r="E48" i="43"/>
  <c r="G48" i="43"/>
  <c r="F49" i="43"/>
  <c r="I49" i="43" s="1"/>
  <c r="H49" i="43"/>
  <c r="J49" i="43"/>
  <c r="F50" i="43"/>
  <c r="I50" i="43" s="1"/>
  <c r="H50" i="43"/>
  <c r="J50" i="43"/>
  <c r="C51" i="43"/>
  <c r="D51" i="43"/>
  <c r="E51" i="43"/>
  <c r="G51" i="43"/>
  <c r="F52" i="43"/>
  <c r="H52" i="43"/>
  <c r="J52" i="43"/>
  <c r="F53" i="43"/>
  <c r="I53" i="43" s="1"/>
  <c r="H53" i="43"/>
  <c r="J53" i="43"/>
  <c r="F54" i="43"/>
  <c r="H54" i="43"/>
  <c r="I54" i="43"/>
  <c r="J54" i="43"/>
  <c r="F55" i="43"/>
  <c r="H55" i="43"/>
  <c r="J55" i="43"/>
  <c r="C56" i="43"/>
  <c r="D56" i="43"/>
  <c r="E56" i="43"/>
  <c r="F57" i="43"/>
  <c r="I57" i="43" s="1"/>
  <c r="H57" i="43"/>
  <c r="J57" i="43"/>
  <c r="F58" i="43"/>
  <c r="H58" i="43"/>
  <c r="I58" i="43"/>
  <c r="J58" i="43"/>
  <c r="I59" i="43"/>
  <c r="H59" i="43"/>
  <c r="J59" i="43"/>
  <c r="F60" i="43"/>
  <c r="I60" i="43" s="1"/>
  <c r="H60" i="43"/>
  <c r="J60" i="43"/>
  <c r="D61" i="43"/>
  <c r="E61" i="43"/>
  <c r="G61" i="43"/>
  <c r="F62" i="43"/>
  <c r="I62" i="43" s="1"/>
  <c r="H62" i="43"/>
  <c r="J62" i="43"/>
  <c r="F63" i="43"/>
  <c r="I63" i="43" s="1"/>
  <c r="H63" i="43"/>
  <c r="J63" i="43"/>
  <c r="C64" i="43"/>
  <c r="D64" i="43"/>
  <c r="E64" i="43"/>
  <c r="G64" i="43"/>
  <c r="F65" i="43"/>
  <c r="H65" i="43"/>
  <c r="I65" i="43"/>
  <c r="J65" i="43"/>
  <c r="F66" i="43"/>
  <c r="I66" i="43" s="1"/>
  <c r="H66" i="43"/>
  <c r="J66" i="43"/>
  <c r="F67" i="43"/>
  <c r="H67" i="43"/>
  <c r="J67" i="43"/>
  <c r="C68" i="43"/>
  <c r="D68" i="43"/>
  <c r="E68" i="43"/>
  <c r="G68" i="43"/>
  <c r="F69" i="43"/>
  <c r="I69" i="43" s="1"/>
  <c r="H69" i="43"/>
  <c r="J69" i="43"/>
  <c r="F70" i="43"/>
  <c r="H70" i="43"/>
  <c r="I70" i="43"/>
  <c r="J70" i="43"/>
  <c r="I71" i="43"/>
  <c r="H71" i="43"/>
  <c r="J71" i="43"/>
  <c r="C72" i="43"/>
  <c r="D72" i="43"/>
  <c r="E72" i="43"/>
  <c r="G72" i="43"/>
  <c r="F73" i="43"/>
  <c r="I73" i="43" s="1"/>
  <c r="H73" i="43"/>
  <c r="J73" i="43"/>
  <c r="I74" i="43"/>
  <c r="H74" i="43"/>
  <c r="J74" i="43"/>
  <c r="F75" i="43"/>
  <c r="I75" i="43"/>
  <c r="H75" i="43"/>
  <c r="J75" i="43"/>
  <c r="F28" i="43"/>
  <c r="I52" i="43"/>
  <c r="I16" i="43"/>
  <c r="F64" i="43" l="1"/>
  <c r="F72" i="43"/>
  <c r="J13" i="43"/>
  <c r="I13" i="43"/>
  <c r="F48" i="43"/>
  <c r="F61" i="43"/>
  <c r="F68" i="43"/>
  <c r="I12" i="43"/>
  <c r="F10" i="43"/>
  <c r="F51" i="43"/>
  <c r="G76" i="43"/>
  <c r="D76" i="43"/>
  <c r="K65" i="43" s="1"/>
  <c r="C76" i="43"/>
  <c r="I55" i="43"/>
  <c r="F22" i="43"/>
  <c r="F56" i="43"/>
  <c r="I67" i="43"/>
  <c r="I14" i="43"/>
  <c r="H13" i="43" s="1"/>
  <c r="I17" i="43"/>
  <c r="F18" i="43"/>
  <c r="E76" i="43"/>
  <c r="F45" i="43"/>
  <c r="F41" i="43"/>
  <c r="F36" i="43"/>
  <c r="I46" i="43"/>
  <c r="I42" i="43"/>
  <c r="F76" i="43" l="1"/>
  <c r="I76" i="43" s="1"/>
  <c r="K33" i="43"/>
  <c r="K16" i="43"/>
  <c r="K58" i="43"/>
  <c r="K39" i="43"/>
  <c r="K49" i="43"/>
  <c r="K57" i="43"/>
  <c r="K35" i="43"/>
  <c r="K37" i="43"/>
  <c r="K23" i="43"/>
  <c r="K32" i="43"/>
  <c r="K38" i="43"/>
  <c r="K55" i="43"/>
  <c r="K69" i="43"/>
  <c r="K67" i="43"/>
  <c r="K63" i="43"/>
  <c r="K27" i="43"/>
  <c r="H76" i="43"/>
  <c r="K14" i="43"/>
  <c r="K13" i="43" s="1"/>
  <c r="K54" i="43"/>
  <c r="K52" i="43"/>
  <c r="K42" i="43"/>
  <c r="K24" i="43"/>
  <c r="K25" i="43"/>
  <c r="K20" i="43"/>
  <c r="K26" i="43"/>
  <c r="K43" i="43"/>
  <c r="K73" i="43"/>
  <c r="K46" i="43"/>
  <c r="K44" i="43"/>
  <c r="K11" i="43"/>
  <c r="K53" i="43"/>
  <c r="K40" i="43"/>
  <c r="K30" i="43"/>
  <c r="K47" i="43"/>
  <c r="K31" i="43"/>
  <c r="K75" i="43"/>
  <c r="K50" i="43"/>
  <c r="K29" i="43"/>
  <c r="J76" i="43"/>
  <c r="K76" i="43" l="1"/>
</calcChain>
</file>

<file path=xl/sharedStrings.xml><?xml version="1.0" encoding="utf-8"?>
<sst xmlns="http://schemas.openxmlformats.org/spreadsheetml/2006/main" count="93" uniqueCount="64">
  <si>
    <t>(R$)</t>
  </si>
  <si>
    <t>Ação</t>
  </si>
  <si>
    <t>Discriminação</t>
  </si>
  <si>
    <t>Liberado (B)</t>
  </si>
  <si>
    <t>Encargos e Amortização da Dívida</t>
  </si>
  <si>
    <t>Sentenças Judiciais</t>
  </si>
  <si>
    <t>Capacitação de Recursos Humanos</t>
  </si>
  <si>
    <t>Aquisição de Equipamentos</t>
  </si>
  <si>
    <t>Construção de Escritórios</t>
  </si>
  <si>
    <t>Renovação da Frota de Veículos</t>
  </si>
  <si>
    <t>Participação %</t>
  </si>
  <si>
    <t>B/A</t>
  </si>
  <si>
    <t>C/A</t>
  </si>
  <si>
    <t>TOTAL</t>
  </si>
  <si>
    <t>A/Total</t>
  </si>
  <si>
    <t>EMPRESA DE DESENVOLVIMENTO AGROPECUÁRIO DE SERGIPE - EMDAGRO</t>
  </si>
  <si>
    <t>Dotação Inicial</t>
  </si>
  <si>
    <t>Dotação Programada</t>
  </si>
  <si>
    <t>A liberar ( C )</t>
  </si>
  <si>
    <t>Executado ( D )</t>
  </si>
  <si>
    <t>D/B</t>
  </si>
  <si>
    <t>Manutenção Geral</t>
  </si>
  <si>
    <t>XXXX</t>
  </si>
  <si>
    <t xml:space="preserve"> </t>
  </si>
  <si>
    <t>(*) Resultante das anulações e suplementações</t>
  </si>
  <si>
    <t>Dotação Atualizada (*) (A)</t>
  </si>
  <si>
    <t>Fonte: 1500 (recursos do Estado)</t>
  </si>
  <si>
    <t>Fonte: 1753 (recursos póprios)</t>
  </si>
  <si>
    <t>Fonte: 1753 (recursos próprios)</t>
  </si>
  <si>
    <t>Fonte:1500 (recursos do Estado)</t>
  </si>
  <si>
    <t>Fonte: 1700 (recursos de convênios)</t>
  </si>
  <si>
    <t>Fonte: 1753  (recursos próprios)</t>
  </si>
  <si>
    <t xml:space="preserve">Fonte: 1753 (recursos próprios)   </t>
  </si>
  <si>
    <t>Fonte: 1899 (recursos vinculados)</t>
  </si>
  <si>
    <t xml:space="preserve">Fonte: 1753 (recursos próprios)  </t>
  </si>
  <si>
    <t>40</t>
  </si>
  <si>
    <t>72</t>
  </si>
  <si>
    <t xml:space="preserve">COOLIC - COORDENADORIA DE ORÇAMENTO E LICITAÇÃO </t>
  </si>
  <si>
    <t>DIRAFI - DIRETORIA ADMINISTRATIVA E FINANCEIRA</t>
  </si>
  <si>
    <t>Reforma de Unid. Descentralizadas</t>
  </si>
  <si>
    <t>Comunic. Rural, Social e Marketing</t>
  </si>
  <si>
    <t>Reg. Fundiária de Imóveis Rurais</t>
  </si>
  <si>
    <t>Operac. Proj. Dom Helder Câmara</t>
  </si>
  <si>
    <t>Fort. da Def.Sanitaria Animal</t>
  </si>
  <si>
    <t>Pagamento de Pessoal e encargos</t>
  </si>
  <si>
    <t>Fonte:1753 (recursos próprios)</t>
  </si>
  <si>
    <t>Fonte:1700 (recursos convênios)</t>
  </si>
  <si>
    <t>Fonte:2700 (recursos  convênio)</t>
  </si>
  <si>
    <t>Gestão da Tec. da Informação</t>
  </si>
  <si>
    <t>Fonte: 1700 (recursos  convênios)</t>
  </si>
  <si>
    <t>Fort. da Def.Sanitária Vegetal</t>
  </si>
  <si>
    <t>Fonte:2899 (recursos próprios)</t>
  </si>
  <si>
    <t>Fonte: 2500(recursos do Estado)</t>
  </si>
  <si>
    <t>Fonte:2700(recursos de convênio</t>
  </si>
  <si>
    <t>Fonte: 2700 (recursos do Estado)</t>
  </si>
  <si>
    <t>Fonte:2700(recursos de convênio)</t>
  </si>
  <si>
    <t>Fonte:2700(recursos convenio)</t>
  </si>
  <si>
    <t>Fort. da Pesq. Agropecuária</t>
  </si>
  <si>
    <t>Fonte: 2753 (recursos próprios)</t>
  </si>
  <si>
    <t xml:space="preserve">Assist.Téc. Ext.Rural  Agric.Familiar </t>
  </si>
  <si>
    <t>Quadro Demonstrativo da Execução Orçamentária - 2025</t>
  </si>
  <si>
    <t>POSIÇÃO: 01/Janeiro a 31/Janeiro/2025</t>
  </si>
  <si>
    <t>Fonte: I-GESP/SEFAZ - 06.02.2025</t>
  </si>
  <si>
    <t>Elaboração: JOSÉ HERALDO DE ARÁUJO SOUSA - COOLIC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</si>
</sst>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12"/>
      <color indexed="8"/>
      <name val="Times New Roman"/>
      <family val="1"/>
    </font>
    <font>
      <b/>
      <sz val="12"/>
      <color indexed="8"/>
      <name val="Calibri"/>
      <family val="2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4">
    <xf numFmtId="0" fontId="0" fillId="0" borderId="0" xfId="0"/>
    <xf numFmtId="0" fontId="0" fillId="0" borderId="0" xfId="0" applyAlignment="1">
      <alignment horizontal="justify" vertical="justify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/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4" fillId="4" borderId="0" xfId="0" applyFont="1" applyFill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distributed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43" fontId="8" fillId="3" borderId="17" xfId="1" applyFont="1" applyFill="1" applyBorder="1" applyAlignment="1"/>
    <xf numFmtId="43" fontId="8" fillId="3" borderId="19" xfId="1" applyFont="1" applyFill="1" applyBorder="1" applyAlignment="1"/>
    <xf numFmtId="164" fontId="6" fillId="0" borderId="7" xfId="0" applyNumberFormat="1" applyFont="1" applyBorder="1"/>
    <xf numFmtId="164" fontId="6" fillId="0" borderId="24" xfId="0" applyNumberFormat="1" applyFont="1" applyBorder="1"/>
    <xf numFmtId="2" fontId="6" fillId="0" borderId="25" xfId="0" applyNumberFormat="1" applyFont="1" applyBorder="1"/>
    <xf numFmtId="43" fontId="6" fillId="0" borderId="7" xfId="0" applyNumberFormat="1" applyFont="1" applyBorder="1"/>
    <xf numFmtId="2" fontId="6" fillId="0" borderId="8" xfId="0" applyNumberFormat="1" applyFont="1" applyBorder="1"/>
    <xf numFmtId="2" fontId="6" fillId="3" borderId="19" xfId="0" applyNumberFormat="1" applyFont="1" applyFill="1" applyBorder="1"/>
    <xf numFmtId="43" fontId="6" fillId="0" borderId="24" xfId="0" applyNumberFormat="1" applyFont="1" applyBorder="1"/>
    <xf numFmtId="0" fontId="9" fillId="3" borderId="16" xfId="0" applyFont="1" applyFill="1" applyBorder="1"/>
    <xf numFmtId="2" fontId="6" fillId="0" borderId="14" xfId="0" applyNumberFormat="1" applyFont="1" applyBorder="1"/>
    <xf numFmtId="4" fontId="6" fillId="0" borderId="24" xfId="0" applyNumberFormat="1" applyFont="1" applyBorder="1"/>
    <xf numFmtId="4" fontId="6" fillId="0" borderId="7" xfId="0" applyNumberFormat="1" applyFont="1" applyBorder="1"/>
    <xf numFmtId="4" fontId="6" fillId="0" borderId="3" xfId="0" applyNumberFormat="1" applyFont="1" applyBorder="1"/>
    <xf numFmtId="2" fontId="6" fillId="0" borderId="5" xfId="0" applyNumberFormat="1" applyFont="1" applyBorder="1"/>
    <xf numFmtId="2" fontId="6" fillId="0" borderId="31" xfId="0" applyNumberFormat="1" applyFont="1" applyBorder="1"/>
    <xf numFmtId="4" fontId="6" fillId="0" borderId="13" xfId="0" applyNumberFormat="1" applyFont="1" applyBorder="1"/>
    <xf numFmtId="0" fontId="10" fillId="2" borderId="21" xfId="0" applyFont="1" applyFill="1" applyBorder="1"/>
    <xf numFmtId="0" fontId="10" fillId="0" borderId="26" xfId="0" applyFont="1" applyBorder="1"/>
    <xf numFmtId="0" fontId="10" fillId="0" borderId="9" xfId="0" applyFont="1" applyBorder="1"/>
    <xf numFmtId="2" fontId="6" fillId="0" borderId="34" xfId="0" applyNumberFormat="1" applyFont="1" applyBorder="1"/>
    <xf numFmtId="4" fontId="6" fillId="3" borderId="17" xfId="0" applyNumberFormat="1" applyFont="1" applyFill="1" applyBorder="1"/>
    <xf numFmtId="0" fontId="6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43" fontId="4" fillId="4" borderId="17" xfId="1" applyFont="1" applyFill="1" applyBorder="1" applyAlignment="1">
      <alignment horizontal="center" vertical="center"/>
    </xf>
    <xf numFmtId="43" fontId="4" fillId="4" borderId="18" xfId="0" applyNumberFormat="1" applyFont="1" applyFill="1" applyBorder="1" applyAlignment="1">
      <alignment horizontal="center" vertical="center"/>
    </xf>
    <xf numFmtId="2" fontId="4" fillId="4" borderId="19" xfId="0" applyNumberFormat="1" applyFont="1" applyFill="1" applyBorder="1" applyAlignment="1">
      <alignment horizontal="center" vertical="center"/>
    </xf>
    <xf numFmtId="43" fontId="9" fillId="4" borderId="17" xfId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2" borderId="22" xfId="0" applyFont="1" applyFill="1" applyBorder="1"/>
    <xf numFmtId="0" fontId="10" fillId="0" borderId="20" xfId="0" applyFont="1" applyBorder="1"/>
    <xf numFmtId="0" fontId="10" fillId="0" borderId="21" xfId="0" applyFont="1" applyBorder="1"/>
    <xf numFmtId="0" fontId="10" fillId="0" borderId="1" xfId="0" applyFont="1" applyBorder="1"/>
    <xf numFmtId="0" fontId="10" fillId="0" borderId="28" xfId="0" applyFont="1" applyBorder="1"/>
    <xf numFmtId="0" fontId="10" fillId="0" borderId="33" xfId="0" applyFont="1" applyBorder="1"/>
    <xf numFmtId="0" fontId="10" fillId="2" borderId="26" xfId="0" applyFont="1" applyFill="1" applyBorder="1"/>
    <xf numFmtId="0" fontId="10" fillId="2" borderId="33" xfId="0" applyFont="1" applyFill="1" applyBorder="1"/>
    <xf numFmtId="43" fontId="10" fillId="0" borderId="23" xfId="1" applyFont="1" applyFill="1" applyBorder="1"/>
    <xf numFmtId="0" fontId="9" fillId="3" borderId="15" xfId="0" applyFont="1" applyFill="1" applyBorder="1"/>
    <xf numFmtId="164" fontId="6" fillId="0" borderId="4" xfId="0" applyNumberFormat="1" applyFont="1" applyBorder="1"/>
    <xf numFmtId="0" fontId="4" fillId="0" borderId="37" xfId="0" applyFont="1" applyBorder="1" applyAlignment="1"/>
    <xf numFmtId="43" fontId="9" fillId="3" borderId="17" xfId="1" applyFont="1" applyFill="1" applyBorder="1" applyAlignment="1"/>
    <xf numFmtId="43" fontId="10" fillId="3" borderId="17" xfId="1" applyFont="1" applyFill="1" applyBorder="1" applyAlignment="1"/>
    <xf numFmtId="164" fontId="10" fillId="2" borderId="23" xfId="1" applyNumberFormat="1" applyFont="1" applyFill="1" applyBorder="1" applyAlignment="1"/>
    <xf numFmtId="164" fontId="10" fillId="0" borderId="23" xfId="1" applyNumberFormat="1" applyFont="1" applyFill="1" applyBorder="1"/>
    <xf numFmtId="4" fontId="10" fillId="0" borderId="23" xfId="0" applyNumberFormat="1" applyFont="1" applyBorder="1"/>
    <xf numFmtId="164" fontId="10" fillId="0" borderId="7" xfId="0" applyNumberFormat="1" applyFont="1" applyBorder="1"/>
    <xf numFmtId="43" fontId="10" fillId="0" borderId="29" xfId="1" applyFont="1" applyFill="1" applyBorder="1"/>
    <xf numFmtId="4" fontId="10" fillId="0" borderId="29" xfId="0" applyNumberFormat="1" applyFont="1" applyBorder="1" applyAlignment="1">
      <alignment vertical="center" wrapText="1"/>
    </xf>
    <xf numFmtId="4" fontId="10" fillId="0" borderId="29" xfId="0" applyNumberFormat="1" applyFont="1" applyBorder="1"/>
    <xf numFmtId="43" fontId="10" fillId="0" borderId="30" xfId="0" applyNumberFormat="1" applyFont="1" applyBorder="1"/>
    <xf numFmtId="4" fontId="9" fillId="5" borderId="45" xfId="0" applyNumberFormat="1" applyFont="1" applyFill="1" applyBorder="1"/>
    <xf numFmtId="164" fontId="9" fillId="3" borderId="17" xfId="1" applyNumberFormat="1" applyFont="1" applyFill="1" applyBorder="1" applyAlignment="1"/>
    <xf numFmtId="43" fontId="10" fillId="0" borderId="24" xfId="0" applyNumberFormat="1" applyFont="1" applyBorder="1"/>
    <xf numFmtId="164" fontId="9" fillId="3" borderId="18" xfId="1" applyNumberFormat="1" applyFont="1" applyFill="1" applyBorder="1" applyAlignment="1"/>
    <xf numFmtId="43" fontId="10" fillId="3" borderId="16" xfId="1" applyFont="1" applyFill="1" applyBorder="1" applyAlignment="1"/>
    <xf numFmtId="164" fontId="10" fillId="0" borderId="24" xfId="0" applyNumberFormat="1" applyFont="1" applyBorder="1"/>
    <xf numFmtId="43" fontId="10" fillId="0" borderId="6" xfId="1" applyFont="1" applyFill="1" applyBorder="1"/>
    <xf numFmtId="4" fontId="10" fillId="0" borderId="6" xfId="0" applyNumberFormat="1" applyFont="1" applyBorder="1"/>
    <xf numFmtId="43" fontId="10" fillId="0" borderId="7" xfId="0" applyNumberFormat="1" applyFont="1" applyBorder="1"/>
    <xf numFmtId="164" fontId="10" fillId="0" borderId="6" xfId="1" applyNumberFormat="1" applyFont="1" applyFill="1" applyBorder="1"/>
    <xf numFmtId="43" fontId="10" fillId="0" borderId="11" xfId="1" applyFont="1" applyFill="1" applyBorder="1"/>
    <xf numFmtId="4" fontId="10" fillId="0" borderId="11" xfId="0" applyNumberFormat="1" applyFont="1" applyBorder="1"/>
    <xf numFmtId="164" fontId="10" fillId="0" borderId="11" xfId="1" applyNumberFormat="1" applyFont="1" applyFill="1" applyBorder="1"/>
    <xf numFmtId="43" fontId="10" fillId="0" borderId="2" xfId="1" applyFont="1" applyFill="1" applyBorder="1"/>
    <xf numFmtId="164" fontId="10" fillId="0" borderId="2" xfId="1" applyNumberFormat="1" applyFont="1" applyFill="1" applyBorder="1"/>
    <xf numFmtId="4" fontId="10" fillId="0" borderId="2" xfId="0" applyNumberFormat="1" applyFont="1" applyBorder="1"/>
    <xf numFmtId="164" fontId="10" fillId="0" borderId="3" xfId="0" applyNumberFormat="1" applyFont="1" applyBorder="1"/>
    <xf numFmtId="43" fontId="10" fillId="0" borderId="3" xfId="0" applyNumberFormat="1" applyFont="1" applyBorder="1"/>
    <xf numFmtId="164" fontId="10" fillId="0" borderId="29" xfId="1" applyNumberFormat="1" applyFont="1" applyFill="1" applyBorder="1"/>
    <xf numFmtId="164" fontId="10" fillId="0" borderId="30" xfId="0" applyNumberFormat="1" applyFont="1" applyBorder="1"/>
    <xf numFmtId="164" fontId="9" fillId="3" borderId="17" xfId="1" applyNumberFormat="1" applyFont="1" applyFill="1" applyBorder="1"/>
    <xf numFmtId="4" fontId="10" fillId="0" borderId="11" xfId="0" applyNumberFormat="1" applyFont="1" applyBorder="1" applyAlignment="1">
      <alignment vertical="center" wrapText="1"/>
    </xf>
    <xf numFmtId="4" fontId="10" fillId="0" borderId="13" xfId="0" applyNumberFormat="1" applyFont="1" applyBorder="1" applyAlignment="1">
      <alignment vertical="center" wrapText="1"/>
    </xf>
    <xf numFmtId="164" fontId="10" fillId="0" borderId="13" xfId="0" applyNumberFormat="1" applyFont="1" applyBorder="1"/>
    <xf numFmtId="43" fontId="10" fillId="0" borderId="13" xfId="0" applyNumberFormat="1" applyFont="1" applyBorder="1"/>
    <xf numFmtId="43" fontId="9" fillId="3" borderId="18" xfId="1" applyFont="1" applyFill="1" applyBorder="1" applyAlignment="1"/>
    <xf numFmtId="43" fontId="9" fillId="3" borderId="17" xfId="1" applyFont="1" applyFill="1" applyBorder="1"/>
    <xf numFmtId="43" fontId="10" fillId="2" borderId="13" xfId="1" applyFont="1" applyFill="1" applyBorder="1" applyAlignment="1"/>
    <xf numFmtId="164" fontId="10" fillId="2" borderId="11" xfId="1" applyNumberFormat="1" applyFont="1" applyFill="1" applyBorder="1" applyAlignment="1"/>
    <xf numFmtId="164" fontId="10" fillId="0" borderId="13" xfId="1" applyNumberFormat="1" applyFont="1" applyFill="1" applyBorder="1"/>
    <xf numFmtId="164" fontId="10" fillId="2" borderId="13" xfId="1" applyNumberFormat="1" applyFont="1" applyFill="1" applyBorder="1" applyAlignment="1"/>
    <xf numFmtId="164" fontId="10" fillId="2" borderId="46" xfId="1" applyNumberFormat="1" applyFont="1" applyFill="1" applyBorder="1" applyAlignment="1"/>
    <xf numFmtId="4" fontId="10" fillId="0" borderId="36" xfId="0" applyNumberFormat="1" applyFont="1" applyBorder="1"/>
    <xf numFmtId="164" fontId="10" fillId="2" borderId="36" xfId="1" applyNumberFormat="1" applyFont="1" applyFill="1" applyBorder="1" applyAlignment="1"/>
    <xf numFmtId="164" fontId="10" fillId="0" borderId="24" xfId="1" applyNumberFormat="1" applyFont="1" applyFill="1" applyBorder="1"/>
    <xf numFmtId="164" fontId="10" fillId="0" borderId="3" xfId="1" applyNumberFormat="1" applyFont="1" applyFill="1" applyBorder="1"/>
    <xf numFmtId="164" fontId="10" fillId="0" borderId="7" xfId="1" applyNumberFormat="1" applyFont="1" applyFill="1" applyBorder="1"/>
    <xf numFmtId="43" fontId="9" fillId="3" borderId="27" xfId="1" applyFont="1" applyFill="1" applyBorder="1" applyAlignment="1"/>
    <xf numFmtId="4" fontId="10" fillId="0" borderId="24" xfId="0" applyNumberFormat="1" applyFont="1" applyBorder="1" applyAlignment="1">
      <alignment vertical="center" wrapText="1"/>
    </xf>
    <xf numFmtId="164" fontId="10" fillId="0" borderId="35" xfId="1" applyNumberFormat="1" applyFont="1" applyFill="1" applyBorder="1"/>
    <xf numFmtId="4" fontId="10" fillId="0" borderId="6" xfId="0" applyNumberFormat="1" applyFont="1" applyBorder="1" applyAlignment="1">
      <alignment vertical="center" wrapText="1"/>
    </xf>
    <xf numFmtId="43" fontId="10" fillId="0" borderId="2" xfId="0" applyNumberFormat="1" applyFont="1" applyBorder="1"/>
    <xf numFmtId="43" fontId="10" fillId="0" borderId="11" xfId="0" applyNumberFormat="1" applyFont="1" applyBorder="1"/>
    <xf numFmtId="43" fontId="10" fillId="3" borderId="17" xfId="0" applyNumberFormat="1" applyFont="1" applyFill="1" applyBorder="1"/>
    <xf numFmtId="43" fontId="10" fillId="2" borderId="24" xfId="1" applyFont="1" applyFill="1" applyBorder="1" applyAlignment="1"/>
    <xf numFmtId="43" fontId="10" fillId="2" borderId="23" xfId="1" applyFont="1" applyFill="1" applyBorder="1" applyAlignment="1"/>
    <xf numFmtId="164" fontId="10" fillId="2" borderId="4" xfId="1" applyNumberFormat="1" applyFont="1" applyFill="1" applyBorder="1" applyAlignment="1"/>
    <xf numFmtId="164" fontId="10" fillId="2" borderId="35" xfId="1" applyNumberFormat="1" applyFont="1" applyFill="1" applyBorder="1" applyAlignment="1"/>
    <xf numFmtId="4" fontId="10" fillId="0" borderId="4" xfId="0" applyNumberFormat="1" applyFont="1" applyBorder="1"/>
    <xf numFmtId="164" fontId="10" fillId="0" borderId="7" xfId="1" applyNumberFormat="1" applyFont="1" applyFill="1" applyBorder="1" applyAlignment="1">
      <alignment horizontal="right"/>
    </xf>
    <xf numFmtId="0" fontId="4" fillId="3" borderId="38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49" fontId="4" fillId="3" borderId="38" xfId="0" applyNumberFormat="1" applyFont="1" applyFill="1" applyBorder="1" applyAlignment="1">
      <alignment horizontal="center" vertical="center"/>
    </xf>
    <xf numFmtId="49" fontId="4" fillId="3" borderId="32" xfId="0" applyNumberFormat="1" applyFont="1" applyFill="1" applyBorder="1" applyAlignment="1">
      <alignment horizontal="center" vertical="center"/>
    </xf>
    <xf numFmtId="49" fontId="4" fillId="3" borderId="39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3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40" xfId="0" applyFont="1" applyFill="1" applyBorder="1" applyAlignment="1">
      <alignment horizontal="center" vertical="center"/>
    </xf>
    <xf numFmtId="0" fontId="9" fillId="4" borderId="36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 wrapText="1"/>
    </xf>
    <xf numFmtId="0" fontId="4" fillId="4" borderId="42" xfId="0" applyFont="1" applyFill="1" applyBorder="1" applyAlignment="1">
      <alignment horizontal="center" vertical="center" wrapText="1"/>
    </xf>
    <xf numFmtId="0" fontId="4" fillId="4" borderId="43" xfId="0" applyFont="1" applyFill="1" applyBorder="1" applyAlignment="1">
      <alignment horizontal="center" vertical="center" wrapText="1"/>
    </xf>
    <xf numFmtId="0" fontId="4" fillId="4" borderId="38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39" xfId="0" applyFont="1" applyFill="1" applyBorder="1" applyAlignment="1">
      <alignment horizontal="center" vertical="center" wrapText="1"/>
    </xf>
    <xf numFmtId="0" fontId="4" fillId="4" borderId="37" xfId="0" applyFont="1" applyFill="1" applyBorder="1" applyAlignment="1">
      <alignment horizontal="center" vertical="center"/>
    </xf>
    <xf numFmtId="0" fontId="4" fillId="4" borderId="44" xfId="0" applyFont="1" applyFill="1" applyBorder="1" applyAlignment="1">
      <alignment horizontal="center" vertical="center"/>
    </xf>
    <xf numFmtId="0" fontId="4" fillId="0" borderId="0" xfId="0" applyFont="1" applyAlignment="1">
      <alignment horizontal="justify" vertical="justify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/>
                </a:solidFill>
              </a:rPr>
              <a:t>EXECUÇÃO ORÇAMENTÁRIA/ABR/2025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  <a:sp3d/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9.4842916419679898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73-4BE3-8E7B-534D1404E953}"/>
                </c:ext>
              </c:extLst>
            </c:dLbl>
            <c:dLbl>
              <c:idx val="1"/>
              <c:layout>
                <c:manualLayout>
                  <c:x val="2.3710729104919974E-3"/>
                  <c:y val="-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73-4BE3-8E7B-534D1404E953}"/>
                </c:ext>
              </c:extLst>
            </c:dLbl>
            <c:dLbl>
              <c:idx val="2"/>
              <c:layout>
                <c:manualLayout>
                  <c:x val="4.7421458209839949E-3"/>
                  <c:y val="-3.2407407407407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73-4BE3-8E7B-534D1404E953}"/>
                </c:ext>
              </c:extLst>
            </c:dLbl>
            <c:dLbl>
              <c:idx val="3"/>
              <c:layout>
                <c:manualLayout>
                  <c:x val="4.7421458209839082E-3"/>
                  <c:y val="-3.7037037037037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73-4BE3-8E7B-534D1404E953}"/>
                </c:ext>
              </c:extLst>
            </c:dLbl>
            <c:dLbl>
              <c:idx val="4"/>
              <c:layout>
                <c:manualLayout>
                  <c:x val="7.1132187314759928E-3"/>
                  <c:y val="-5.55555555555556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73-4BE3-8E7B-534D1404E953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DOTAÇÃO INICIAL</c:v>
              </c:pt>
              <c:pt idx="1">
                <c:v>DOTAÇÃO ATUALIZADA</c:v>
              </c:pt>
              <c:pt idx="2">
                <c:v>LIBERADO</c:v>
              </c:pt>
              <c:pt idx="3">
                <c:v>A LIBERAR</c:v>
              </c:pt>
              <c:pt idx="4">
                <c:v>EXECUTADO</c:v>
              </c:pt>
            </c:strLit>
          </c:cat>
          <c:val>
            <c:numRef>
              <c:f>'JAN 25'!$C$76:$G$76</c:f>
              <c:numCache>
                <c:formatCode>_(* #,##0.00_);_(* \(#,##0.00\);_(* "-"??_);_(@_)</c:formatCode>
                <c:ptCount val="5"/>
                <c:pt idx="0">
                  <c:v>74867550</c:v>
                </c:pt>
                <c:pt idx="1">
                  <c:v>74867550</c:v>
                </c:pt>
                <c:pt idx="2">
                  <c:v>15319260.939999999</c:v>
                </c:pt>
                <c:pt idx="3">
                  <c:v>59548289.059999987</c:v>
                </c:pt>
                <c:pt idx="4">
                  <c:v>3663012.2299999995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C73-4BE3-8E7B-534D1404E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3269504"/>
        <c:axId val="103271040"/>
        <c:axId val="0"/>
      </c:bar3DChart>
      <c:catAx>
        <c:axId val="103269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271040"/>
        <c:crosses val="autoZero"/>
        <c:auto val="1"/>
        <c:lblAlgn val="ctr"/>
        <c:lblOffset val="100"/>
        <c:noMultiLvlLbl val="0"/>
      </c:catAx>
      <c:valAx>
        <c:axId val="103271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ln w="6350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269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  <a:scene3d>
      <a:camera prst="orthographicFront"/>
      <a:lightRig rig="threePt" dir="t"/>
    </a:scene3d>
    <a:sp3d>
      <a:bevelT/>
    </a:sp3d>
  </c:spPr>
  <c:txPr>
    <a:bodyPr/>
    <a:lstStyle/>
    <a:p>
      <a:pPr>
        <a:defRPr/>
      </a:pPr>
      <a:endParaRPr lang="pt-BR"/>
    </a:p>
  </c:txPr>
  <c:printSettings>
    <c:headerFooter alignWithMargins="0"/>
    <c:pageMargins b="0.78740157499999996" l="0.511811024" r="0.511811024" t="0.78740157499999996" header="0.31496062000000002" footer="0.3149606200000000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68580</xdr:rowOff>
    </xdr:from>
    <xdr:to>
      <xdr:col>1</xdr:col>
      <xdr:colOff>852170</xdr:colOff>
      <xdr:row>2</xdr:row>
      <xdr:rowOff>167640</xdr:rowOff>
    </xdr:to>
    <xdr:pic>
      <xdr:nvPicPr>
        <xdr:cNvPr id="1025" name="Imagem 1" descr="marca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1460"/>
          <a:ext cx="115824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</xdr:colOff>
      <xdr:row>81</xdr:row>
      <xdr:rowOff>68580</xdr:rowOff>
    </xdr:from>
    <xdr:to>
      <xdr:col>10</xdr:col>
      <xdr:colOff>0</xdr:colOff>
      <xdr:row>96</xdr:row>
      <xdr:rowOff>45720</xdr:rowOff>
    </xdr:to>
    <xdr:graphicFrame macro="">
      <xdr:nvGraphicFramePr>
        <xdr:cNvPr id="1026" name="Gráfico 2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5" x14ac:dyDescent="0.35"/>
  <sheetData/>
  <phoneticPr fontId="3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9"/>
  <sheetViews>
    <sheetView tabSelected="1" topLeftCell="A75" zoomScaleNormal="100" workbookViewId="0">
      <selection activeCell="F81" sqref="F81"/>
    </sheetView>
  </sheetViews>
  <sheetFormatPr defaultRowHeight="14.5" x14ac:dyDescent="0.35"/>
  <cols>
    <col min="1" max="1" width="5.6328125" customWidth="1"/>
    <col min="2" max="2" width="30.453125" customWidth="1"/>
    <col min="3" max="3" width="14.7265625" customWidth="1"/>
    <col min="4" max="4" width="15.1796875" customWidth="1"/>
    <col min="5" max="5" width="14.7265625" customWidth="1"/>
    <col min="6" max="6" width="15.08984375" customWidth="1"/>
    <col min="7" max="7" width="13.54296875" customWidth="1"/>
    <col min="8" max="9" width="9.1796875" customWidth="1"/>
    <col min="10" max="10" width="8.08984375" customWidth="1"/>
    <col min="11" max="11" width="7.36328125" customWidth="1"/>
  </cols>
  <sheetData>
    <row r="1" spans="1:11" ht="15" x14ac:dyDescent="0.35">
      <c r="A1" s="123" t="s">
        <v>15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 ht="15" x14ac:dyDescent="0.35">
      <c r="A2" s="123" t="s">
        <v>38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1" ht="15" x14ac:dyDescent="0.35">
      <c r="A3" s="123" t="s">
        <v>37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1" ht="15" x14ac:dyDescent="0.35">
      <c r="A4" s="123" t="s">
        <v>60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</row>
    <row r="5" spans="1:11" x14ac:dyDescent="0.3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6" thickBot="1" x14ac:dyDescent="0.4">
      <c r="A6" s="4"/>
      <c r="B6" s="7" t="s">
        <v>61</v>
      </c>
      <c r="C6" s="5"/>
      <c r="D6" s="5"/>
      <c r="E6" s="5"/>
      <c r="F6" s="6"/>
      <c r="G6" s="6"/>
      <c r="H6" s="5"/>
      <c r="I6" s="5"/>
      <c r="J6" s="5"/>
      <c r="K6" s="6" t="s">
        <v>0</v>
      </c>
    </row>
    <row r="7" spans="1:11" ht="15.5" thickBot="1" x14ac:dyDescent="0.4">
      <c r="A7" s="135" t="s">
        <v>1</v>
      </c>
      <c r="B7" s="138" t="s">
        <v>2</v>
      </c>
      <c r="C7" s="141"/>
      <c r="D7" s="141"/>
      <c r="E7" s="141"/>
      <c r="F7" s="141"/>
      <c r="G7" s="142"/>
      <c r="H7" s="128" t="s">
        <v>10</v>
      </c>
      <c r="I7" s="129"/>
      <c r="J7" s="130"/>
      <c r="K7" s="131"/>
    </row>
    <row r="8" spans="1:11" ht="15" x14ac:dyDescent="0.35">
      <c r="A8" s="136"/>
      <c r="B8" s="139"/>
      <c r="C8" s="132" t="s">
        <v>17</v>
      </c>
      <c r="D8" s="126"/>
      <c r="E8" s="133" t="s">
        <v>3</v>
      </c>
      <c r="F8" s="126" t="s">
        <v>18</v>
      </c>
      <c r="G8" s="124" t="s">
        <v>19</v>
      </c>
      <c r="H8" s="8"/>
      <c r="I8" s="9"/>
      <c r="J8" s="9"/>
      <c r="K8" s="10"/>
    </row>
    <row r="9" spans="1:11" ht="31.75" customHeight="1" thickBot="1" x14ac:dyDescent="0.4">
      <c r="A9" s="137"/>
      <c r="B9" s="140"/>
      <c r="C9" s="11" t="s">
        <v>16</v>
      </c>
      <c r="D9" s="12" t="s">
        <v>25</v>
      </c>
      <c r="E9" s="134"/>
      <c r="F9" s="127"/>
      <c r="G9" s="125"/>
      <c r="H9" s="13" t="s">
        <v>11</v>
      </c>
      <c r="I9" s="14" t="s">
        <v>12</v>
      </c>
      <c r="J9" s="14" t="s">
        <v>20</v>
      </c>
      <c r="K9" s="15" t="s">
        <v>14</v>
      </c>
    </row>
    <row r="10" spans="1:11" ht="16" thickBot="1" x14ac:dyDescent="0.4">
      <c r="A10" s="117">
        <v>801</v>
      </c>
      <c r="B10" s="25" t="s">
        <v>44</v>
      </c>
      <c r="C10" s="57">
        <f>SUM(C11:C12)</f>
        <v>63342000</v>
      </c>
      <c r="D10" s="57">
        <f>SUM(D11:D12)</f>
        <v>63342000</v>
      </c>
      <c r="E10" s="57">
        <f>SUM(E11:E12)</f>
        <v>14194782.23</v>
      </c>
      <c r="F10" s="57">
        <f>SUM(F11:F12)</f>
        <v>49147217.769999996</v>
      </c>
      <c r="G10" s="57">
        <f>SUM(G11:G12)</f>
        <v>3374239.82</v>
      </c>
      <c r="H10" s="58"/>
      <c r="I10" s="58"/>
      <c r="J10" s="16"/>
      <c r="K10" s="17"/>
    </row>
    <row r="11" spans="1:11" ht="16" thickBot="1" x14ac:dyDescent="0.4">
      <c r="A11" s="118"/>
      <c r="B11" s="45" t="s">
        <v>27</v>
      </c>
      <c r="C11" s="59">
        <v>0</v>
      </c>
      <c r="D11" s="59">
        <v>0</v>
      </c>
      <c r="E11" s="59">
        <v>0</v>
      </c>
      <c r="F11" s="60">
        <f>SUM(D11-E11)</f>
        <v>0</v>
      </c>
      <c r="G11" s="61">
        <v>0</v>
      </c>
      <c r="H11" s="62" t="e">
        <f>SUM(E11/D11*100)</f>
        <v>#DIV/0!</v>
      </c>
      <c r="I11" s="62" t="e">
        <f>SUM(F11/D11*100)</f>
        <v>#DIV/0!</v>
      </c>
      <c r="J11" s="19" t="e">
        <f>SUM(G11/E11*100)</f>
        <v>#DIV/0!</v>
      </c>
      <c r="K11" s="20">
        <f>(D11*100)/$D$76</f>
        <v>0</v>
      </c>
    </row>
    <row r="12" spans="1:11" ht="16" thickBot="1" x14ac:dyDescent="0.4">
      <c r="A12" s="119"/>
      <c r="B12" s="46" t="s">
        <v>26</v>
      </c>
      <c r="C12" s="63">
        <v>63342000</v>
      </c>
      <c r="D12" s="63">
        <v>63342000</v>
      </c>
      <c r="E12" s="64">
        <v>14194782.23</v>
      </c>
      <c r="F12" s="63">
        <f>SUM(D12-E12)</f>
        <v>49147217.769999996</v>
      </c>
      <c r="G12" s="65">
        <v>3374239.82</v>
      </c>
      <c r="H12" s="66">
        <f>SUM(E12/D12*100)</f>
        <v>22.409747450348899</v>
      </c>
      <c r="I12" s="66">
        <f>SUM(F12/D12*100)</f>
        <v>77.590252549651098</v>
      </c>
      <c r="J12" s="55">
        <f>SUM(G12/E12*100)</f>
        <v>23.770986869165935</v>
      </c>
      <c r="K12" s="31">
        <v>81.81</v>
      </c>
    </row>
    <row r="13" spans="1:11" ht="16" thickBot="1" x14ac:dyDescent="0.4">
      <c r="A13" s="117">
        <v>803</v>
      </c>
      <c r="B13" s="54" t="s">
        <v>4</v>
      </c>
      <c r="C13" s="67">
        <v>0</v>
      </c>
      <c r="D13" s="67">
        <v>0</v>
      </c>
      <c r="E13" s="67">
        <v>0</v>
      </c>
      <c r="F13" s="67">
        <v>0</v>
      </c>
      <c r="G13" s="68">
        <f>SUM(G14:G14)</f>
        <v>0</v>
      </c>
      <c r="H13" s="58" t="e">
        <f>SUM(I14)</f>
        <v>#DIV/0!</v>
      </c>
      <c r="I13" s="58" t="e">
        <f>SUM(J14)</f>
        <v>#DIV/0!</v>
      </c>
      <c r="J13" s="16" t="e">
        <f>SUM(J14)</f>
        <v>#DIV/0!</v>
      </c>
      <c r="K13" s="23">
        <f>SUM(K14)</f>
        <v>0</v>
      </c>
    </row>
    <row r="14" spans="1:11" ht="16" thickBot="1" x14ac:dyDescent="0.4">
      <c r="A14" s="118"/>
      <c r="B14" s="34" t="s">
        <v>29</v>
      </c>
      <c r="C14" s="61">
        <v>0</v>
      </c>
      <c r="D14" s="61">
        <v>0</v>
      </c>
      <c r="E14" s="61">
        <v>0</v>
      </c>
      <c r="F14" s="61">
        <v>0</v>
      </c>
      <c r="G14" s="61">
        <v>0</v>
      </c>
      <c r="H14" s="69" t="e">
        <f>SUM(E14/D14*100)</f>
        <v>#DIV/0!</v>
      </c>
      <c r="I14" s="69" t="e">
        <f>SUM(F14/D14*100)</f>
        <v>#DIV/0!</v>
      </c>
      <c r="J14" s="19" t="e">
        <f>SUM(G14/E14*100)</f>
        <v>#DIV/0!</v>
      </c>
      <c r="K14" s="20">
        <f>(D14*100)/$D$76</f>
        <v>0</v>
      </c>
    </row>
    <row r="15" spans="1:11" ht="16" thickBot="1" x14ac:dyDescent="0.4">
      <c r="A15" s="117">
        <v>804</v>
      </c>
      <c r="B15" s="25" t="s">
        <v>5</v>
      </c>
      <c r="C15" s="57">
        <f>SUM(C16:C17)</f>
        <v>280000</v>
      </c>
      <c r="D15" s="57">
        <f>SUM(D16:D17)</f>
        <v>280000</v>
      </c>
      <c r="E15" s="57">
        <f>SUM(E16:E17)</f>
        <v>9169.27</v>
      </c>
      <c r="F15" s="57">
        <f>SUM(F16:F17)</f>
        <v>270830.73</v>
      </c>
      <c r="G15" s="70">
        <f>SUM(G16:G17)</f>
        <v>8573.9</v>
      </c>
      <c r="H15" s="71"/>
      <c r="I15" s="58"/>
      <c r="J15" s="16"/>
      <c r="K15" s="23"/>
    </row>
    <row r="16" spans="1:11" ht="15.5" x14ac:dyDescent="0.35">
      <c r="A16" s="118"/>
      <c r="B16" s="34" t="s">
        <v>26</v>
      </c>
      <c r="C16" s="60">
        <v>0</v>
      </c>
      <c r="D16" s="60">
        <v>0</v>
      </c>
      <c r="E16" s="61">
        <v>0</v>
      </c>
      <c r="F16" s="60">
        <f>SUM(D16-E16)</f>
        <v>0</v>
      </c>
      <c r="G16" s="61">
        <v>0</v>
      </c>
      <c r="H16" s="72" t="e">
        <f>SUM(E16/D16*100)</f>
        <v>#DIV/0!</v>
      </c>
      <c r="I16" s="72" t="e">
        <f>SUM(F16/D16*100)</f>
        <v>#DIV/0!</v>
      </c>
      <c r="J16" s="19" t="e">
        <f>SUM(G16/E16*100)</f>
        <v>#DIV/0!</v>
      </c>
      <c r="K16" s="20">
        <f>(D16*100)/$D$76</f>
        <v>0</v>
      </c>
    </row>
    <row r="17" spans="1:11" ht="16" thickBot="1" x14ac:dyDescent="0.4">
      <c r="A17" s="119"/>
      <c r="B17" s="35" t="s">
        <v>28</v>
      </c>
      <c r="C17" s="73">
        <v>280000</v>
      </c>
      <c r="D17" s="73">
        <v>280000</v>
      </c>
      <c r="E17" s="74">
        <v>9169.27</v>
      </c>
      <c r="F17" s="73">
        <f>SUM(D17-E17)</f>
        <v>270830.73</v>
      </c>
      <c r="G17" s="74">
        <v>8573.9</v>
      </c>
      <c r="H17" s="75">
        <f>SUM(E17/D17*100)</f>
        <v>3.2747392857142859</v>
      </c>
      <c r="I17" s="75">
        <f>SUM(F17/D17*100)</f>
        <v>96.72526071428571</v>
      </c>
      <c r="J17" s="21">
        <f>SUM(G17/E17*100)</f>
        <v>93.506898586256042</v>
      </c>
      <c r="K17" s="22">
        <v>0.4</v>
      </c>
    </row>
    <row r="18" spans="1:11" ht="16" thickBot="1" x14ac:dyDescent="0.4">
      <c r="A18" s="117">
        <v>802</v>
      </c>
      <c r="B18" s="25" t="s">
        <v>21</v>
      </c>
      <c r="C18" s="68">
        <f>SUM(C19:C21)</f>
        <v>7063480</v>
      </c>
      <c r="D18" s="57">
        <f>SUM(D19:D21)</f>
        <v>7063480</v>
      </c>
      <c r="E18" s="57">
        <f>SUM(E19:E21)</f>
        <v>970994.24</v>
      </c>
      <c r="F18" s="57">
        <f>SUM(F19:F21)</f>
        <v>6092485.7599999998</v>
      </c>
      <c r="G18" s="68">
        <f>SUM(G19:G21)</f>
        <v>275548.51</v>
      </c>
      <c r="H18" s="58"/>
      <c r="I18" s="58"/>
      <c r="J18" s="16"/>
      <c r="K18" s="23"/>
    </row>
    <row r="19" spans="1:11" ht="15.5" x14ac:dyDescent="0.35">
      <c r="A19" s="118"/>
      <c r="B19" s="34" t="s">
        <v>26</v>
      </c>
      <c r="C19" s="53">
        <v>2889480</v>
      </c>
      <c r="D19" s="53">
        <v>2889480</v>
      </c>
      <c r="E19" s="61">
        <v>227877</v>
      </c>
      <c r="F19" s="53">
        <f>SUM(D19-E19)</f>
        <v>2661603</v>
      </c>
      <c r="G19" s="61">
        <v>0</v>
      </c>
      <c r="H19" s="69">
        <f>SUM(E19/D19*100)</f>
        <v>7.8864363138004077</v>
      </c>
      <c r="I19" s="69">
        <f t="shared" ref="I19:J21" si="0">SUM(F19/D19*100)</f>
        <v>92.113563686199598</v>
      </c>
      <c r="J19" s="24">
        <f t="shared" si="0"/>
        <v>0</v>
      </c>
      <c r="K19" s="20">
        <v>4.5</v>
      </c>
    </row>
    <row r="20" spans="1:11" ht="16" thickBot="1" x14ac:dyDescent="0.4">
      <c r="A20" s="118"/>
      <c r="B20" s="35" t="s">
        <v>58</v>
      </c>
      <c r="C20" s="76">
        <v>0</v>
      </c>
      <c r="D20" s="76">
        <v>0</v>
      </c>
      <c r="E20" s="74">
        <v>0</v>
      </c>
      <c r="F20" s="76">
        <f>SUM(D20-E20)</f>
        <v>0</v>
      </c>
      <c r="G20" s="74">
        <v>0</v>
      </c>
      <c r="H20" s="62" t="e">
        <f>SUM(E20/D20*100)</f>
        <v>#DIV/0!</v>
      </c>
      <c r="I20" s="62" t="e">
        <f t="shared" si="0"/>
        <v>#DIV/0!</v>
      </c>
      <c r="J20" s="18" t="e">
        <f t="shared" si="0"/>
        <v>#DIV/0!</v>
      </c>
      <c r="K20" s="22">
        <f>(D20*100)/$D$76</f>
        <v>0</v>
      </c>
    </row>
    <row r="21" spans="1:11" ht="16" thickBot="1" x14ac:dyDescent="0.4">
      <c r="A21" s="119"/>
      <c r="B21" s="47" t="s">
        <v>27</v>
      </c>
      <c r="C21" s="77">
        <v>4174000</v>
      </c>
      <c r="D21" s="77">
        <v>4174000</v>
      </c>
      <c r="E21" s="78">
        <v>743117.24</v>
      </c>
      <c r="F21" s="77">
        <f>SUM(D21-E21)</f>
        <v>3430882.76</v>
      </c>
      <c r="G21" s="78">
        <v>275548.51</v>
      </c>
      <c r="H21" s="75">
        <f>SUM(E21/D21*100)</f>
        <v>17.803479635840919</v>
      </c>
      <c r="I21" s="75">
        <f t="shared" si="0"/>
        <v>82.19652036415907</v>
      </c>
      <c r="J21" s="21">
        <f t="shared" si="0"/>
        <v>37.080085774890648</v>
      </c>
      <c r="K21" s="26">
        <v>4.2699999999999996</v>
      </c>
    </row>
    <row r="22" spans="1:11" ht="16" thickBot="1" x14ac:dyDescent="0.4">
      <c r="A22" s="117">
        <v>37</v>
      </c>
      <c r="B22" s="25" t="s">
        <v>43</v>
      </c>
      <c r="C22" s="68">
        <f>SUM(C23:C27)</f>
        <v>751980</v>
      </c>
      <c r="D22" s="57">
        <f>SUM(D23:D27)</f>
        <v>751980</v>
      </c>
      <c r="E22" s="57">
        <f>SUM(E23:E27)</f>
        <v>59003.1</v>
      </c>
      <c r="F22" s="57">
        <f>SUM(F23:F27)</f>
        <v>692976.9</v>
      </c>
      <c r="G22" s="68">
        <f>SUM(G23:G27)</f>
        <v>4650</v>
      </c>
      <c r="H22" s="58"/>
      <c r="I22" s="58"/>
      <c r="J22" s="16"/>
      <c r="K22" s="23"/>
    </row>
    <row r="23" spans="1:11" ht="15.5" x14ac:dyDescent="0.35">
      <c r="A23" s="118"/>
      <c r="B23" s="34" t="s">
        <v>45</v>
      </c>
      <c r="C23" s="53">
        <v>520000</v>
      </c>
      <c r="D23" s="53">
        <v>520000</v>
      </c>
      <c r="E23" s="61">
        <v>59003.1</v>
      </c>
      <c r="F23" s="53">
        <f>SUM(D23-E23)</f>
        <v>460996.9</v>
      </c>
      <c r="G23" s="61">
        <v>4650</v>
      </c>
      <c r="H23" s="69">
        <f>SUM(E23/D23*100)</f>
        <v>11.34675</v>
      </c>
      <c r="I23" s="69">
        <f t="shared" ref="I23:J27" si="1">SUM(F23/D23*100)</f>
        <v>88.65325</v>
      </c>
      <c r="J23" s="27">
        <f t="shared" si="1"/>
        <v>7.8809418488181127</v>
      </c>
      <c r="K23" s="20">
        <f>(D23*100)/$D$76</f>
        <v>0.69455992616293705</v>
      </c>
    </row>
    <row r="24" spans="1:11" ht="16" thickBot="1" x14ac:dyDescent="0.4">
      <c r="A24" s="118"/>
      <c r="B24" s="35" t="s">
        <v>46</v>
      </c>
      <c r="C24" s="73">
        <v>100000</v>
      </c>
      <c r="D24" s="73">
        <v>100000</v>
      </c>
      <c r="E24" s="74">
        <v>0</v>
      </c>
      <c r="F24" s="73">
        <f>SUM(D24-E24)</f>
        <v>100000</v>
      </c>
      <c r="G24" s="74">
        <v>0</v>
      </c>
      <c r="H24" s="62">
        <f>SUM(E24/D24*100)</f>
        <v>0</v>
      </c>
      <c r="I24" s="75">
        <f t="shared" si="1"/>
        <v>100</v>
      </c>
      <c r="J24" s="28" t="e">
        <f t="shared" si="1"/>
        <v>#DIV/0!</v>
      </c>
      <c r="K24" s="22">
        <f>(D24*100)/$D$76</f>
        <v>0.13356921656979559</v>
      </c>
    </row>
    <row r="25" spans="1:11" ht="16" thickBot="1" x14ac:dyDescent="0.4">
      <c r="A25" s="118"/>
      <c r="B25" s="47" t="s">
        <v>47</v>
      </c>
      <c r="C25" s="79">
        <v>0</v>
      </c>
      <c r="D25" s="79">
        <v>0</v>
      </c>
      <c r="E25" s="78">
        <v>0</v>
      </c>
      <c r="F25" s="74">
        <v>0</v>
      </c>
      <c r="G25" s="74">
        <v>0</v>
      </c>
      <c r="H25" s="62" t="e">
        <f>SUM(E25/D25*100)</f>
        <v>#DIV/0!</v>
      </c>
      <c r="I25" s="75" t="e">
        <f t="shared" si="1"/>
        <v>#DIV/0!</v>
      </c>
      <c r="J25" s="28" t="e">
        <f t="shared" si="1"/>
        <v>#DIV/0!</v>
      </c>
      <c r="K25" s="22">
        <f>(D25*100)/$D$76</f>
        <v>0</v>
      </c>
    </row>
    <row r="26" spans="1:11" ht="16" thickBot="1" x14ac:dyDescent="0.4">
      <c r="A26" s="118"/>
      <c r="B26" s="47" t="s">
        <v>51</v>
      </c>
      <c r="C26" s="79">
        <v>0</v>
      </c>
      <c r="D26" s="79">
        <v>0</v>
      </c>
      <c r="E26" s="78">
        <v>0</v>
      </c>
      <c r="F26" s="78">
        <v>0</v>
      </c>
      <c r="G26" s="78">
        <v>0</v>
      </c>
      <c r="H26" s="62" t="e">
        <f>SUM(E26/D26*100)</f>
        <v>#DIV/0!</v>
      </c>
      <c r="I26" s="75" t="e">
        <f t="shared" si="1"/>
        <v>#DIV/0!</v>
      </c>
      <c r="J26" s="28" t="e">
        <f t="shared" si="1"/>
        <v>#DIV/0!</v>
      </c>
      <c r="K26" s="22">
        <f>(D26*100)/$D$76</f>
        <v>0</v>
      </c>
    </row>
    <row r="27" spans="1:11" ht="16" thickBot="1" x14ac:dyDescent="0.4">
      <c r="A27" s="119"/>
      <c r="B27" s="47" t="s">
        <v>33</v>
      </c>
      <c r="C27" s="77">
        <v>131980</v>
      </c>
      <c r="D27" s="77">
        <v>131980</v>
      </c>
      <c r="E27" s="78">
        <v>0</v>
      </c>
      <c r="F27" s="77">
        <f>SUM(D27-E27)</f>
        <v>131980</v>
      </c>
      <c r="G27" s="78">
        <v>0</v>
      </c>
      <c r="H27" s="62">
        <f>SUM(E27/D27*100)</f>
        <v>0</v>
      </c>
      <c r="I27" s="75">
        <f t="shared" si="1"/>
        <v>100</v>
      </c>
      <c r="J27" s="28" t="e">
        <f t="shared" si="1"/>
        <v>#DIV/0!</v>
      </c>
      <c r="K27" s="26">
        <f>(D27*100)/$D$76</f>
        <v>0.17628465202881621</v>
      </c>
    </row>
    <row r="28" spans="1:11" ht="16" thickBot="1" x14ac:dyDescent="0.4">
      <c r="A28" s="117">
        <v>38</v>
      </c>
      <c r="B28" s="25" t="s">
        <v>59</v>
      </c>
      <c r="C28" s="68">
        <f>SUM(C29:C33)</f>
        <v>155090</v>
      </c>
      <c r="D28" s="57">
        <f>SUM(D29:D33)</f>
        <v>155090</v>
      </c>
      <c r="E28" s="68">
        <f>SUM(E29:E33)</f>
        <v>0</v>
      </c>
      <c r="F28" s="57">
        <f>SUM(F29:F33)</f>
        <v>155090</v>
      </c>
      <c r="G28" s="68">
        <f>SUM(G29:G33)</f>
        <v>0</v>
      </c>
      <c r="H28" s="58"/>
      <c r="I28" s="58"/>
      <c r="J28" s="16"/>
      <c r="K28" s="23"/>
    </row>
    <row r="29" spans="1:11" ht="15.5" x14ac:dyDescent="0.35">
      <c r="A29" s="118"/>
      <c r="B29" s="34" t="s">
        <v>30</v>
      </c>
      <c r="C29" s="53">
        <v>150000</v>
      </c>
      <c r="D29" s="53">
        <v>150000</v>
      </c>
      <c r="E29" s="61">
        <v>0</v>
      </c>
      <c r="F29" s="53">
        <f t="shared" ref="F29:F40" si="2">SUM(D29-E29)</f>
        <v>150000</v>
      </c>
      <c r="G29" s="61">
        <v>0</v>
      </c>
      <c r="H29" s="72">
        <f>SUM(E29/D29*100)</f>
        <v>0</v>
      </c>
      <c r="I29" s="69">
        <f t="shared" ref="I29:J33" si="3">SUM(F29/D29*100)</f>
        <v>100</v>
      </c>
      <c r="J29" s="27" t="e">
        <f t="shared" si="3"/>
        <v>#DIV/0!</v>
      </c>
      <c r="K29" s="20">
        <f>(D29*100)/$D$76</f>
        <v>0.20035382485469339</v>
      </c>
    </row>
    <row r="30" spans="1:11" ht="15.5" x14ac:dyDescent="0.35">
      <c r="A30" s="118"/>
      <c r="B30" s="48" t="s">
        <v>32</v>
      </c>
      <c r="C30" s="80">
        <v>1000</v>
      </c>
      <c r="D30" s="81">
        <v>1000</v>
      </c>
      <c r="E30" s="82">
        <v>0</v>
      </c>
      <c r="F30" s="80">
        <f t="shared" si="2"/>
        <v>1000</v>
      </c>
      <c r="G30" s="82">
        <v>0</v>
      </c>
      <c r="H30" s="83">
        <f>SUM(E30/D30*100)</f>
        <v>0</v>
      </c>
      <c r="I30" s="84">
        <f t="shared" si="3"/>
        <v>100</v>
      </c>
      <c r="J30" s="29" t="e">
        <f t="shared" si="3"/>
        <v>#DIV/0!</v>
      </c>
      <c r="K30" s="30">
        <f>(D30*100)/$D$76</f>
        <v>1.3356921656979559E-3</v>
      </c>
    </row>
    <row r="31" spans="1:11" ht="15.5" x14ac:dyDescent="0.35">
      <c r="A31" s="118"/>
      <c r="B31" s="49" t="s">
        <v>47</v>
      </c>
      <c r="C31" s="85">
        <v>0</v>
      </c>
      <c r="D31" s="85">
        <v>0</v>
      </c>
      <c r="E31" s="65">
        <v>0</v>
      </c>
      <c r="F31" s="85">
        <v>0</v>
      </c>
      <c r="G31" s="82">
        <v>0</v>
      </c>
      <c r="H31" s="86" t="e">
        <f>SUM(E31/D31*100)</f>
        <v>#DIV/0!</v>
      </c>
      <c r="I31" s="66" t="e">
        <f t="shared" si="3"/>
        <v>#DIV/0!</v>
      </c>
      <c r="J31" s="29" t="e">
        <f t="shared" si="3"/>
        <v>#DIV/0!</v>
      </c>
      <c r="K31" s="31">
        <f>(D31*100)/$D$76</f>
        <v>0</v>
      </c>
    </row>
    <row r="32" spans="1:11" ht="15.5" x14ac:dyDescent="0.35">
      <c r="A32" s="118"/>
      <c r="B32" s="49" t="s">
        <v>52</v>
      </c>
      <c r="C32" s="85">
        <v>0</v>
      </c>
      <c r="D32" s="85">
        <v>0</v>
      </c>
      <c r="E32" s="65">
        <v>0</v>
      </c>
      <c r="F32" s="85">
        <v>0</v>
      </c>
      <c r="G32" s="65">
        <v>0</v>
      </c>
      <c r="H32" s="86" t="e">
        <f>SUM(E32/D32*100)</f>
        <v>#DIV/0!</v>
      </c>
      <c r="I32" s="66" t="e">
        <f t="shared" si="3"/>
        <v>#DIV/0!</v>
      </c>
      <c r="J32" s="29" t="e">
        <f t="shared" si="3"/>
        <v>#DIV/0!</v>
      </c>
      <c r="K32" s="31">
        <f>(D32*100)/$D$76</f>
        <v>0</v>
      </c>
    </row>
    <row r="33" spans="1:11" ht="16" thickBot="1" x14ac:dyDescent="0.4">
      <c r="A33" s="119"/>
      <c r="B33" s="35" t="s">
        <v>26</v>
      </c>
      <c r="C33" s="73">
        <v>4090</v>
      </c>
      <c r="D33" s="73">
        <v>4090</v>
      </c>
      <c r="E33" s="74">
        <v>0</v>
      </c>
      <c r="F33" s="76">
        <f t="shared" si="2"/>
        <v>4090</v>
      </c>
      <c r="G33" s="74">
        <v>0</v>
      </c>
      <c r="H33" s="62">
        <f>SUM(E33/D33*100)</f>
        <v>0</v>
      </c>
      <c r="I33" s="75">
        <f t="shared" si="3"/>
        <v>100</v>
      </c>
      <c r="J33" s="28" t="e">
        <f t="shared" si="3"/>
        <v>#DIV/0!</v>
      </c>
      <c r="K33" s="22">
        <f>(D33*100)/$D$76</f>
        <v>5.4629809577046396E-3</v>
      </c>
    </row>
    <row r="34" spans="1:11" ht="16" thickBot="1" x14ac:dyDescent="0.4">
      <c r="A34" s="117">
        <v>92</v>
      </c>
      <c r="B34" s="25" t="s">
        <v>42</v>
      </c>
      <c r="C34" s="57">
        <f>SUM(C35)</f>
        <v>100000</v>
      </c>
      <c r="D34" s="57">
        <f>SUM(D35)</f>
        <v>100000</v>
      </c>
      <c r="E34" s="68">
        <f>SUM(E35)</f>
        <v>0</v>
      </c>
      <c r="F34" s="87">
        <f t="shared" si="2"/>
        <v>100000</v>
      </c>
      <c r="G34" s="68">
        <f>SUM(G35)</f>
        <v>0</v>
      </c>
      <c r="H34" s="58"/>
      <c r="I34" s="58"/>
      <c r="J34" s="16"/>
      <c r="K34" s="23"/>
    </row>
    <row r="35" spans="1:11" ht="16" thickBot="1" x14ac:dyDescent="0.4">
      <c r="A35" s="119"/>
      <c r="B35" s="47" t="s">
        <v>30</v>
      </c>
      <c r="C35" s="77">
        <v>100000</v>
      </c>
      <c r="D35" s="77">
        <v>100000</v>
      </c>
      <c r="E35" s="88">
        <v>0</v>
      </c>
      <c r="F35" s="77">
        <f t="shared" si="2"/>
        <v>100000</v>
      </c>
      <c r="G35" s="89">
        <v>0</v>
      </c>
      <c r="H35" s="90">
        <f>SUM(E35/D35*100)</f>
        <v>0</v>
      </c>
      <c r="I35" s="91">
        <f>SUM(F35/D35*100)</f>
        <v>100</v>
      </c>
      <c r="J35" s="32" t="e">
        <f>SUM(G35/E35*100)</f>
        <v>#DIV/0!</v>
      </c>
      <c r="K35" s="26">
        <f>(D35*100)/$D$76</f>
        <v>0.13356921656979559</v>
      </c>
    </row>
    <row r="36" spans="1:11" ht="16" thickBot="1" x14ac:dyDescent="0.4">
      <c r="A36" s="117">
        <v>39</v>
      </c>
      <c r="B36" s="25" t="s">
        <v>41</v>
      </c>
      <c r="C36" s="92">
        <f>SUM(C37+C40)</f>
        <v>300000</v>
      </c>
      <c r="D36" s="68">
        <f>SUM(D37:D40)</f>
        <v>300000</v>
      </c>
      <c r="E36" s="68">
        <f>SUM(E37:E40)</f>
        <v>5000</v>
      </c>
      <c r="F36" s="93">
        <f t="shared" si="2"/>
        <v>295000</v>
      </c>
      <c r="G36" s="68">
        <f>SUM(G37:G40)</f>
        <v>0</v>
      </c>
      <c r="H36" s="58"/>
      <c r="I36" s="58"/>
      <c r="J36" s="16"/>
      <c r="K36" s="23"/>
    </row>
    <row r="37" spans="1:11" ht="16" thickBot="1" x14ac:dyDescent="0.4">
      <c r="A37" s="118"/>
      <c r="B37" s="33" t="s">
        <v>28</v>
      </c>
      <c r="C37" s="94">
        <v>200000</v>
      </c>
      <c r="D37" s="94">
        <v>200000</v>
      </c>
      <c r="E37" s="95">
        <v>5000</v>
      </c>
      <c r="F37" s="77">
        <f t="shared" si="2"/>
        <v>195000</v>
      </c>
      <c r="G37" s="96">
        <v>0</v>
      </c>
      <c r="H37" s="90">
        <f>SUM(E37/D37*100)</f>
        <v>2.5</v>
      </c>
      <c r="I37" s="91">
        <f t="shared" ref="I37:J40" si="4">SUM(F37/D37*100)</f>
        <v>97.5</v>
      </c>
      <c r="J37" s="32">
        <f t="shared" si="4"/>
        <v>0</v>
      </c>
      <c r="K37" s="26">
        <f>(D37*100)/$D$76</f>
        <v>0.26713843313959118</v>
      </c>
    </row>
    <row r="38" spans="1:11" ht="16" thickBot="1" x14ac:dyDescent="0.4">
      <c r="A38" s="118"/>
      <c r="B38" s="33" t="s">
        <v>58</v>
      </c>
      <c r="C38" s="97">
        <v>0</v>
      </c>
      <c r="D38" s="97">
        <v>0</v>
      </c>
      <c r="E38" s="95">
        <v>0</v>
      </c>
      <c r="F38" s="97">
        <v>0</v>
      </c>
      <c r="G38" s="96">
        <v>0</v>
      </c>
      <c r="H38" s="90" t="e">
        <f>SUM(E38/D38*100)</f>
        <v>#DIV/0!</v>
      </c>
      <c r="I38" s="91" t="e">
        <f t="shared" si="4"/>
        <v>#DIV/0!</v>
      </c>
      <c r="J38" s="32" t="e">
        <f t="shared" si="4"/>
        <v>#DIV/0!</v>
      </c>
      <c r="K38" s="26">
        <f>(D38*100)/$D$76</f>
        <v>0</v>
      </c>
    </row>
    <row r="39" spans="1:11" ht="16" thickBot="1" x14ac:dyDescent="0.4">
      <c r="A39" s="118"/>
      <c r="B39" s="33" t="s">
        <v>53</v>
      </c>
      <c r="C39" s="97">
        <v>0</v>
      </c>
      <c r="D39" s="97">
        <v>0</v>
      </c>
      <c r="E39" s="95">
        <v>0</v>
      </c>
      <c r="F39" s="97">
        <v>0</v>
      </c>
      <c r="G39" s="96">
        <v>0</v>
      </c>
      <c r="H39" s="90" t="e">
        <f>SUM(E39/D39*100)</f>
        <v>#DIV/0!</v>
      </c>
      <c r="I39" s="91" t="e">
        <f t="shared" si="4"/>
        <v>#DIV/0!</v>
      </c>
      <c r="J39" s="32" t="e">
        <f t="shared" si="4"/>
        <v>#DIV/0!</v>
      </c>
      <c r="K39" s="26">
        <f>(D39*100)/$D$76</f>
        <v>0</v>
      </c>
    </row>
    <row r="40" spans="1:11" ht="16" thickBot="1" x14ac:dyDescent="0.4">
      <c r="A40" s="119"/>
      <c r="B40" s="47" t="s">
        <v>30</v>
      </c>
      <c r="C40" s="77">
        <v>100000</v>
      </c>
      <c r="D40" s="77">
        <v>100000</v>
      </c>
      <c r="E40" s="79">
        <v>0</v>
      </c>
      <c r="F40" s="77">
        <f t="shared" si="2"/>
        <v>100000</v>
      </c>
      <c r="G40" s="96">
        <v>0</v>
      </c>
      <c r="H40" s="90">
        <f>SUM(E40/D40*100)</f>
        <v>0</v>
      </c>
      <c r="I40" s="91">
        <f t="shared" si="4"/>
        <v>100</v>
      </c>
      <c r="J40" s="32" t="e">
        <f t="shared" si="4"/>
        <v>#DIV/0!</v>
      </c>
      <c r="K40" s="26">
        <f>(D40*100)/$D$76</f>
        <v>0.13356921656979559</v>
      </c>
    </row>
    <row r="41" spans="1:11" ht="16" thickBot="1" x14ac:dyDescent="0.4">
      <c r="A41" s="120" t="s">
        <v>35</v>
      </c>
      <c r="B41" s="25" t="s">
        <v>57</v>
      </c>
      <c r="C41" s="68">
        <f>SUM(C42:C44)</f>
        <v>15000</v>
      </c>
      <c r="D41" s="68">
        <f>SUM(D42:D44)</f>
        <v>15000</v>
      </c>
      <c r="E41" s="68">
        <f>SUM(E42:E44)</f>
        <v>312</v>
      </c>
      <c r="F41" s="68">
        <f>SUM(F42:F44)</f>
        <v>14688</v>
      </c>
      <c r="G41" s="68">
        <f>SUM(G42:G44)</f>
        <v>0</v>
      </c>
      <c r="H41" s="58"/>
      <c r="I41" s="58"/>
      <c r="J41" s="16"/>
      <c r="K41" s="23"/>
    </row>
    <row r="42" spans="1:11" ht="15.5" x14ac:dyDescent="0.35">
      <c r="A42" s="121"/>
      <c r="B42" s="34" t="s">
        <v>30</v>
      </c>
      <c r="C42" s="98">
        <v>0</v>
      </c>
      <c r="D42" s="98">
        <v>0</v>
      </c>
      <c r="E42" s="99">
        <v>0</v>
      </c>
      <c r="F42" s="100">
        <v>0</v>
      </c>
      <c r="G42" s="101">
        <v>0</v>
      </c>
      <c r="H42" s="72" t="e">
        <f>SUM(E42/D42*100)</f>
        <v>#DIV/0!</v>
      </c>
      <c r="I42" s="69" t="e">
        <f t="shared" ref="I42:J44" si="5">SUM(F42/D42*100)</f>
        <v>#DIV/0!</v>
      </c>
      <c r="J42" s="27" t="e">
        <f t="shared" si="5"/>
        <v>#DIV/0!</v>
      </c>
      <c r="K42" s="20">
        <f>(D42*100)/$D$76</f>
        <v>0</v>
      </c>
    </row>
    <row r="43" spans="1:11" ht="15.5" x14ac:dyDescent="0.35">
      <c r="A43" s="121"/>
      <c r="B43" s="48" t="s">
        <v>32</v>
      </c>
      <c r="C43" s="53">
        <v>15000</v>
      </c>
      <c r="D43" s="53">
        <v>15000</v>
      </c>
      <c r="E43" s="61">
        <v>312</v>
      </c>
      <c r="F43" s="53">
        <f>SUM(D43-E43)</f>
        <v>14688</v>
      </c>
      <c r="G43" s="102">
        <v>0</v>
      </c>
      <c r="H43" s="83">
        <f>SUM(E43/D43*100)</f>
        <v>2.08</v>
      </c>
      <c r="I43" s="84">
        <f t="shared" si="5"/>
        <v>97.92</v>
      </c>
      <c r="J43" s="29">
        <f t="shared" si="5"/>
        <v>0</v>
      </c>
      <c r="K43" s="30">
        <f>(D43*100)/$D$76</f>
        <v>2.0035382485469339E-2</v>
      </c>
    </row>
    <row r="44" spans="1:11" ht="16" thickBot="1" x14ac:dyDescent="0.4">
      <c r="A44" s="122"/>
      <c r="B44" s="35" t="s">
        <v>54</v>
      </c>
      <c r="C44" s="76">
        <v>0</v>
      </c>
      <c r="D44" s="76">
        <v>0</v>
      </c>
      <c r="E44" s="74">
        <v>0</v>
      </c>
      <c r="F44" s="81">
        <f>SUM(D44-E44)</f>
        <v>0</v>
      </c>
      <c r="G44" s="103">
        <v>0</v>
      </c>
      <c r="H44" s="62" t="e">
        <f>SUM(E44/D44*100)</f>
        <v>#DIV/0!</v>
      </c>
      <c r="I44" s="75" t="e">
        <f t="shared" si="5"/>
        <v>#DIV/0!</v>
      </c>
      <c r="J44" s="28" t="e">
        <f t="shared" si="5"/>
        <v>#DIV/0!</v>
      </c>
      <c r="K44" s="22">
        <f>(D44*100)/$D$76</f>
        <v>0</v>
      </c>
    </row>
    <row r="45" spans="1:11" ht="16" thickBot="1" x14ac:dyDescent="0.4">
      <c r="A45" s="117">
        <v>41</v>
      </c>
      <c r="B45" s="25" t="s">
        <v>6</v>
      </c>
      <c r="C45" s="70">
        <f>SUM(C46:C47)</f>
        <v>55000</v>
      </c>
      <c r="D45" s="57">
        <f>SUM(D46:D47)</f>
        <v>55000</v>
      </c>
      <c r="E45" s="57">
        <f>SUM(E46:E47)</f>
        <v>10500</v>
      </c>
      <c r="F45" s="57">
        <f>SUM(F46:F47)</f>
        <v>44500</v>
      </c>
      <c r="G45" s="68">
        <f>SUM(G46:G47)</f>
        <v>0</v>
      </c>
      <c r="H45" s="58"/>
      <c r="I45" s="58"/>
      <c r="J45" s="16"/>
      <c r="K45" s="23"/>
    </row>
    <row r="46" spans="1:11" ht="15.5" x14ac:dyDescent="0.35">
      <c r="A46" s="118"/>
      <c r="B46" s="34" t="s">
        <v>30</v>
      </c>
      <c r="C46" s="98">
        <v>0</v>
      </c>
      <c r="D46" s="98">
        <v>0</v>
      </c>
      <c r="E46" s="60">
        <v>0</v>
      </c>
      <c r="F46" s="98">
        <v>0</v>
      </c>
      <c r="G46" s="101">
        <v>0</v>
      </c>
      <c r="H46" s="72" t="e">
        <f>SUM(E46/D46*100)</f>
        <v>#DIV/0!</v>
      </c>
      <c r="I46" s="69" t="e">
        <f>SUM(F46/D46*100)</f>
        <v>#DIV/0!</v>
      </c>
      <c r="J46" s="27" t="e">
        <f>SUM(G46/E46*100)</f>
        <v>#DIV/0!</v>
      </c>
      <c r="K46" s="20">
        <f>(D46*100)/$D$76</f>
        <v>0</v>
      </c>
    </row>
    <row r="47" spans="1:11" ht="16" thickBot="1" x14ac:dyDescent="0.4">
      <c r="A47" s="119"/>
      <c r="B47" s="35" t="s">
        <v>32</v>
      </c>
      <c r="C47" s="73">
        <v>55000</v>
      </c>
      <c r="D47" s="73">
        <v>55000</v>
      </c>
      <c r="E47" s="73">
        <v>10500</v>
      </c>
      <c r="F47" s="73">
        <f>SUM(D47-E47)</f>
        <v>44500</v>
      </c>
      <c r="G47" s="103">
        <v>0</v>
      </c>
      <c r="H47" s="75">
        <f>SUM(E47/D47*100)</f>
        <v>19.090909090909093</v>
      </c>
      <c r="I47" s="75">
        <f>SUM(F47/D47*100)</f>
        <v>80.909090909090907</v>
      </c>
      <c r="J47" s="28">
        <f>SUM(G47/E47*100)</f>
        <v>0</v>
      </c>
      <c r="K47" s="22">
        <f>(D47*100)/$D$76</f>
        <v>7.3463069113387569E-2</v>
      </c>
    </row>
    <row r="48" spans="1:11" ht="16" thickBot="1" x14ac:dyDescent="0.4">
      <c r="A48" s="117">
        <v>42</v>
      </c>
      <c r="B48" s="25" t="s">
        <v>40</v>
      </c>
      <c r="C48" s="70">
        <f>SUM(C49:C50)</f>
        <v>50000</v>
      </c>
      <c r="D48" s="57">
        <f>SUM(D49:D50)</f>
        <v>50000</v>
      </c>
      <c r="E48" s="57">
        <f>SUM(E49:E50)</f>
        <v>10500</v>
      </c>
      <c r="F48" s="57">
        <f>SUM(F49:F50)</f>
        <v>39500</v>
      </c>
      <c r="G48" s="68">
        <f>SUM(G49:G50)</f>
        <v>0</v>
      </c>
      <c r="H48" s="58"/>
      <c r="I48" s="58"/>
      <c r="J48" s="16"/>
      <c r="K48" s="23"/>
    </row>
    <row r="49" spans="1:11" ht="15.5" x14ac:dyDescent="0.35">
      <c r="A49" s="118"/>
      <c r="B49" s="34" t="s">
        <v>46</v>
      </c>
      <c r="C49" s="60">
        <v>0</v>
      </c>
      <c r="D49" s="60">
        <v>0</v>
      </c>
      <c r="E49" s="60">
        <v>0</v>
      </c>
      <c r="F49" s="60">
        <f>SUM(D49-E49)</f>
        <v>0</v>
      </c>
      <c r="G49" s="101">
        <v>0</v>
      </c>
      <c r="H49" s="72" t="e">
        <f>SUM(E49/D49*100)</f>
        <v>#DIV/0!</v>
      </c>
      <c r="I49" s="69" t="e">
        <f>SUM(F49/D49*100)</f>
        <v>#DIV/0!</v>
      </c>
      <c r="J49" s="27" t="e">
        <f>SUM(G49/E49*100)</f>
        <v>#DIV/0!</v>
      </c>
      <c r="K49" s="20">
        <f>(D49*100)/$D$76</f>
        <v>0</v>
      </c>
    </row>
    <row r="50" spans="1:11" ht="16" thickBot="1" x14ac:dyDescent="0.4">
      <c r="A50" s="119"/>
      <c r="B50" s="35" t="s">
        <v>31</v>
      </c>
      <c r="C50" s="73">
        <v>50000</v>
      </c>
      <c r="D50" s="73">
        <v>50000</v>
      </c>
      <c r="E50" s="73">
        <v>10500</v>
      </c>
      <c r="F50" s="73">
        <f>SUM(D50-E50)</f>
        <v>39500</v>
      </c>
      <c r="G50" s="103">
        <v>0</v>
      </c>
      <c r="H50" s="75">
        <f>SUM(E50/D50*100)</f>
        <v>21</v>
      </c>
      <c r="I50" s="75">
        <f>SUM(F50/D50*100)</f>
        <v>79</v>
      </c>
      <c r="J50" s="28">
        <f>SUM(G50/E50*100)</f>
        <v>0</v>
      </c>
      <c r="K50" s="22">
        <f>(D50*100)/$D$76</f>
        <v>6.6784608284897795E-2</v>
      </c>
    </row>
    <row r="51" spans="1:11" ht="16" thickBot="1" x14ac:dyDescent="0.4">
      <c r="A51" s="117">
        <v>57</v>
      </c>
      <c r="B51" s="25" t="s">
        <v>7</v>
      </c>
      <c r="C51" s="68">
        <f>SUM(C52:C55)</f>
        <v>500000</v>
      </c>
      <c r="D51" s="104">
        <f>SUM(D52:D55)</f>
        <v>500000</v>
      </c>
      <c r="E51" s="68">
        <f>SUM(E52:E55)</f>
        <v>0</v>
      </c>
      <c r="F51" s="57">
        <f>SUM(F52:F55)</f>
        <v>500000</v>
      </c>
      <c r="G51" s="68">
        <f>SUM(G52:G55)</f>
        <v>0</v>
      </c>
      <c r="H51" s="58"/>
      <c r="I51" s="58"/>
      <c r="J51" s="16"/>
      <c r="K51" s="23"/>
    </row>
    <row r="52" spans="1:11" ht="15.5" x14ac:dyDescent="0.35">
      <c r="A52" s="118"/>
      <c r="B52" s="34" t="s">
        <v>30</v>
      </c>
      <c r="C52" s="53">
        <v>200000</v>
      </c>
      <c r="D52" s="53">
        <v>200000</v>
      </c>
      <c r="E52" s="60">
        <v>0</v>
      </c>
      <c r="F52" s="53">
        <f>SUM(D52-E52)</f>
        <v>200000</v>
      </c>
      <c r="G52" s="60">
        <v>0</v>
      </c>
      <c r="H52" s="72">
        <f>SUM(E52/D52*100)</f>
        <v>0</v>
      </c>
      <c r="I52" s="69">
        <f t="shared" ref="I52:J55" si="6">SUM(F52/D52*100)</f>
        <v>100</v>
      </c>
      <c r="J52" s="27" t="e">
        <f t="shared" si="6"/>
        <v>#DIV/0!</v>
      </c>
      <c r="K52" s="20">
        <f>(D52*100)/$D$76</f>
        <v>0.26713843313959118</v>
      </c>
    </row>
    <row r="53" spans="1:11" ht="15.5" x14ac:dyDescent="0.35">
      <c r="A53" s="118"/>
      <c r="B53" s="48" t="s">
        <v>26</v>
      </c>
      <c r="C53" s="81">
        <v>0</v>
      </c>
      <c r="D53" s="81">
        <v>0</v>
      </c>
      <c r="E53" s="81">
        <v>0</v>
      </c>
      <c r="F53" s="81">
        <f>SUM(D53-E53)</f>
        <v>0</v>
      </c>
      <c r="G53" s="81">
        <v>0</v>
      </c>
      <c r="H53" s="84" t="e">
        <f>SUM(E53/D53*100)</f>
        <v>#DIV/0!</v>
      </c>
      <c r="I53" s="84" t="e">
        <f t="shared" si="6"/>
        <v>#DIV/0!</v>
      </c>
      <c r="J53" s="29" t="e">
        <f t="shared" si="6"/>
        <v>#DIV/0!</v>
      </c>
      <c r="K53" s="30">
        <f>(D53*100)/$D$76</f>
        <v>0</v>
      </c>
    </row>
    <row r="54" spans="1:11" ht="15.5" x14ac:dyDescent="0.35">
      <c r="A54" s="118"/>
      <c r="B54" s="49" t="s">
        <v>55</v>
      </c>
      <c r="C54" s="85">
        <v>0</v>
      </c>
      <c r="D54" s="85">
        <v>0</v>
      </c>
      <c r="E54" s="81">
        <v>0</v>
      </c>
      <c r="F54" s="81">
        <f>SUM(D54-E54)</f>
        <v>0</v>
      </c>
      <c r="G54" s="81">
        <v>0</v>
      </c>
      <c r="H54" s="83" t="e">
        <f>SUM(E54/D54*100)</f>
        <v>#DIV/0!</v>
      </c>
      <c r="I54" s="84" t="e">
        <f t="shared" si="6"/>
        <v>#DIV/0!</v>
      </c>
      <c r="J54" s="29" t="e">
        <f t="shared" si="6"/>
        <v>#DIV/0!</v>
      </c>
      <c r="K54" s="31">
        <f>(D54*100)/$D$76</f>
        <v>0</v>
      </c>
    </row>
    <row r="55" spans="1:11" ht="16" thickBot="1" x14ac:dyDescent="0.4">
      <c r="A55" s="119"/>
      <c r="B55" s="35" t="s">
        <v>31</v>
      </c>
      <c r="C55" s="73">
        <v>300000</v>
      </c>
      <c r="D55" s="73">
        <v>300000</v>
      </c>
      <c r="E55" s="81">
        <v>0</v>
      </c>
      <c r="F55" s="73">
        <f>SUM(D55-E55)</f>
        <v>300000</v>
      </c>
      <c r="G55" s="76">
        <v>0</v>
      </c>
      <c r="H55" s="75">
        <f>SUM(E55/D55*100)</f>
        <v>0</v>
      </c>
      <c r="I55" s="75">
        <f t="shared" si="6"/>
        <v>100</v>
      </c>
      <c r="J55" s="28" t="e">
        <f t="shared" si="6"/>
        <v>#DIV/0!</v>
      </c>
      <c r="K55" s="22">
        <f>(D55*100)/$D$76</f>
        <v>0.40070764970938677</v>
      </c>
    </row>
    <row r="56" spans="1:11" ht="16" thickBot="1" x14ac:dyDescent="0.4">
      <c r="A56" s="117">
        <v>806</v>
      </c>
      <c r="B56" s="25" t="s">
        <v>48</v>
      </c>
      <c r="C56" s="92">
        <f>SUM(C57:C60)</f>
        <v>900000</v>
      </c>
      <c r="D56" s="57">
        <f>SUM(D57:D60)</f>
        <v>900000</v>
      </c>
      <c r="E56" s="68">
        <f>SUM(E57:E60)</f>
        <v>44000</v>
      </c>
      <c r="F56" s="57">
        <f>SUM(F57:F60)</f>
        <v>856000</v>
      </c>
      <c r="G56" s="68">
        <f>SUM(G57:G60)</f>
        <v>0</v>
      </c>
      <c r="H56" s="58"/>
      <c r="I56" s="58"/>
      <c r="J56" s="16"/>
      <c r="K56" s="23"/>
    </row>
    <row r="57" spans="1:11" ht="15.5" x14ac:dyDescent="0.35">
      <c r="A57" s="118"/>
      <c r="B57" s="34" t="s">
        <v>49</v>
      </c>
      <c r="C57" s="53">
        <v>200000</v>
      </c>
      <c r="D57" s="53">
        <v>200000</v>
      </c>
      <c r="E57" s="61">
        <v>0</v>
      </c>
      <c r="F57" s="53">
        <f>SUM(D57-E57)</f>
        <v>200000</v>
      </c>
      <c r="G57" s="61">
        <v>0</v>
      </c>
      <c r="H57" s="72">
        <f>SUM(E57/D57*100)</f>
        <v>0</v>
      </c>
      <c r="I57" s="69">
        <f t="shared" ref="I57:J60" si="7">SUM(F57/D57*100)</f>
        <v>100</v>
      </c>
      <c r="J57" s="27" t="e">
        <f t="shared" si="7"/>
        <v>#DIV/0!</v>
      </c>
      <c r="K57" s="20">
        <f>(D57*100)/$D$76</f>
        <v>0.26713843313959118</v>
      </c>
    </row>
    <row r="58" spans="1:11" ht="15.5" x14ac:dyDescent="0.35">
      <c r="A58" s="118"/>
      <c r="B58" s="48" t="s">
        <v>26</v>
      </c>
      <c r="C58" s="81">
        <v>0</v>
      </c>
      <c r="D58" s="81">
        <v>0</v>
      </c>
      <c r="E58" s="61">
        <v>0</v>
      </c>
      <c r="F58" s="60">
        <f>SUM(D58-E58)</f>
        <v>0</v>
      </c>
      <c r="G58" s="82">
        <v>0</v>
      </c>
      <c r="H58" s="83" t="e">
        <f>SUM(E58/D58*100)</f>
        <v>#DIV/0!</v>
      </c>
      <c r="I58" s="84" t="e">
        <f t="shared" si="7"/>
        <v>#DIV/0!</v>
      </c>
      <c r="J58" s="29" t="e">
        <f t="shared" si="7"/>
        <v>#DIV/0!</v>
      </c>
      <c r="K58" s="30">
        <f>(D58*100)/$D$76</f>
        <v>0</v>
      </c>
    </row>
    <row r="59" spans="1:11" ht="15.5" x14ac:dyDescent="0.35">
      <c r="A59" s="118"/>
      <c r="B59" s="49" t="s">
        <v>47</v>
      </c>
      <c r="C59" s="85">
        <v>0</v>
      </c>
      <c r="D59" s="85">
        <v>0</v>
      </c>
      <c r="E59" s="65">
        <v>0</v>
      </c>
      <c r="F59" s="85">
        <v>0</v>
      </c>
      <c r="G59" s="85">
        <v>0</v>
      </c>
      <c r="H59" s="83" t="e">
        <f>SUM(E59/D59*100)</f>
        <v>#DIV/0!</v>
      </c>
      <c r="I59" s="84" t="e">
        <f t="shared" si="7"/>
        <v>#DIV/0!</v>
      </c>
      <c r="J59" s="29" t="e">
        <f t="shared" si="7"/>
        <v>#DIV/0!</v>
      </c>
      <c r="K59" s="31">
        <v>0.45</v>
      </c>
    </row>
    <row r="60" spans="1:11" ht="16" thickBot="1" x14ac:dyDescent="0.4">
      <c r="A60" s="119"/>
      <c r="B60" s="35" t="s">
        <v>31</v>
      </c>
      <c r="C60" s="73">
        <v>700000</v>
      </c>
      <c r="D60" s="73">
        <v>700000</v>
      </c>
      <c r="E60" s="74">
        <v>44000</v>
      </c>
      <c r="F60" s="73">
        <f>SUM(D60-E60)</f>
        <v>656000</v>
      </c>
      <c r="G60" s="74">
        <v>0</v>
      </c>
      <c r="H60" s="75">
        <f>SUM(E60/D60*100)</f>
        <v>6.2857142857142865</v>
      </c>
      <c r="I60" s="75">
        <f t="shared" si="7"/>
        <v>93.714285714285722</v>
      </c>
      <c r="J60" s="28">
        <f t="shared" si="7"/>
        <v>0</v>
      </c>
      <c r="K60" s="22">
        <v>0.4</v>
      </c>
    </row>
    <row r="61" spans="1:11" ht="16" thickBot="1" x14ac:dyDescent="0.4">
      <c r="A61" s="120" t="s">
        <v>36</v>
      </c>
      <c r="B61" s="25" t="s">
        <v>8</v>
      </c>
      <c r="C61" s="68">
        <f>SUM(C62:C63)</f>
        <v>0</v>
      </c>
      <c r="D61" s="68">
        <f>SUM(D62:D63)</f>
        <v>0</v>
      </c>
      <c r="E61" s="68">
        <f>SUM(E62:E63)</f>
        <v>0</v>
      </c>
      <c r="F61" s="68">
        <f>SUM(F62:F63)</f>
        <v>0</v>
      </c>
      <c r="G61" s="68">
        <f>SUM(G62:G63)</f>
        <v>0</v>
      </c>
      <c r="H61" s="58"/>
      <c r="I61" s="58"/>
      <c r="J61" s="16"/>
      <c r="K61" s="23"/>
    </row>
    <row r="62" spans="1:11" ht="15.5" x14ac:dyDescent="0.35">
      <c r="A62" s="121"/>
      <c r="B62" s="34" t="s">
        <v>30</v>
      </c>
      <c r="C62" s="60">
        <v>0</v>
      </c>
      <c r="D62" s="60">
        <v>0</v>
      </c>
      <c r="E62" s="60">
        <v>0</v>
      </c>
      <c r="F62" s="60">
        <f>SUM(D62-E62)</f>
        <v>0</v>
      </c>
      <c r="G62" s="60">
        <v>0</v>
      </c>
      <c r="H62" s="72" t="e">
        <f>SUM(E62/D62*100)</f>
        <v>#DIV/0!</v>
      </c>
      <c r="I62" s="69" t="e">
        <f>SUM(F62/D62*100)</f>
        <v>#DIV/0!</v>
      </c>
      <c r="J62" s="27" t="e">
        <f>SUM(G62/E62*100)</f>
        <v>#DIV/0!</v>
      </c>
      <c r="K62" s="20">
        <v>0.08</v>
      </c>
    </row>
    <row r="63" spans="1:11" ht="16" thickBot="1" x14ac:dyDescent="0.4">
      <c r="A63" s="122"/>
      <c r="B63" s="35" t="s">
        <v>31</v>
      </c>
      <c r="C63" s="76">
        <v>0</v>
      </c>
      <c r="D63" s="76">
        <v>0</v>
      </c>
      <c r="E63" s="76">
        <v>0</v>
      </c>
      <c r="F63" s="76">
        <f>SUM(D63-E63)</f>
        <v>0</v>
      </c>
      <c r="G63" s="76">
        <v>0</v>
      </c>
      <c r="H63" s="62" t="e">
        <f>SUM(E63/D63*100)</f>
        <v>#DIV/0!</v>
      </c>
      <c r="I63" s="75" t="e">
        <f>SUM(F63/D63*100)</f>
        <v>#DIV/0!</v>
      </c>
      <c r="J63" s="28" t="e">
        <f>SUM(G63/E63*100)</f>
        <v>#DIV/0!</v>
      </c>
      <c r="K63" s="22">
        <f>(D63*100)/$D$76</f>
        <v>0</v>
      </c>
    </row>
    <row r="64" spans="1:11" ht="16" thickBot="1" x14ac:dyDescent="0.4">
      <c r="A64" s="117">
        <v>73</v>
      </c>
      <c r="B64" s="25" t="s">
        <v>39</v>
      </c>
      <c r="C64" s="57">
        <f>SUM(C65:C67)</f>
        <v>500000</v>
      </c>
      <c r="D64" s="57">
        <f>SUM(D65:D67)</f>
        <v>500000</v>
      </c>
      <c r="E64" s="68">
        <f>SUM(E65:E67)</f>
        <v>0</v>
      </c>
      <c r="F64" s="68">
        <f>SUM(F65:F67)</f>
        <v>500000</v>
      </c>
      <c r="G64" s="68">
        <f>SUM(G65:G67)</f>
        <v>0</v>
      </c>
      <c r="H64" s="58"/>
      <c r="I64" s="58"/>
      <c r="J64" s="16"/>
      <c r="K64" s="23"/>
    </row>
    <row r="65" spans="1:11" ht="15.5" x14ac:dyDescent="0.35">
      <c r="A65" s="118"/>
      <c r="B65" s="34" t="s">
        <v>46</v>
      </c>
      <c r="C65" s="60">
        <v>0</v>
      </c>
      <c r="D65" s="60">
        <v>0</v>
      </c>
      <c r="E65" s="60">
        <v>0</v>
      </c>
      <c r="F65" s="60">
        <f>SUM(D65-E65)</f>
        <v>0</v>
      </c>
      <c r="G65" s="105">
        <v>0</v>
      </c>
      <c r="H65" s="72" t="e">
        <f>SUM(E65/D65*100)</f>
        <v>#DIV/0!</v>
      </c>
      <c r="I65" s="69" t="e">
        <f t="shared" ref="I65:J67" si="8">SUM(F65/D65*100)</f>
        <v>#DIV/0!</v>
      </c>
      <c r="J65" s="27" t="e">
        <f t="shared" si="8"/>
        <v>#DIV/0!</v>
      </c>
      <c r="K65" s="20">
        <f>(D65*100)/$D$76</f>
        <v>0</v>
      </c>
    </row>
    <row r="66" spans="1:11" ht="15.5" x14ac:dyDescent="0.35">
      <c r="A66" s="118"/>
      <c r="B66" s="50" t="s">
        <v>58</v>
      </c>
      <c r="C66" s="106">
        <v>0</v>
      </c>
      <c r="D66" s="106">
        <v>0</v>
      </c>
      <c r="E66" s="60">
        <v>0</v>
      </c>
      <c r="F66" s="60">
        <f>SUM(D66-E66)</f>
        <v>0</v>
      </c>
      <c r="G66" s="105">
        <v>0</v>
      </c>
      <c r="H66" s="72" t="e">
        <f>SUM(E66/D66*100)</f>
        <v>#DIV/0!</v>
      </c>
      <c r="I66" s="69" t="e">
        <f t="shared" si="8"/>
        <v>#DIV/0!</v>
      </c>
      <c r="J66" s="27" t="e">
        <f t="shared" si="8"/>
        <v>#DIV/0!</v>
      </c>
      <c r="K66" s="36"/>
    </row>
    <row r="67" spans="1:11" ht="16" thickBot="1" x14ac:dyDescent="0.4">
      <c r="A67" s="119"/>
      <c r="B67" s="35" t="s">
        <v>31</v>
      </c>
      <c r="C67" s="73">
        <v>500000</v>
      </c>
      <c r="D67" s="73">
        <v>500000</v>
      </c>
      <c r="E67" s="76">
        <v>0</v>
      </c>
      <c r="F67" s="76">
        <f>SUM(D67-E67)</f>
        <v>500000</v>
      </c>
      <c r="G67" s="107">
        <v>0</v>
      </c>
      <c r="H67" s="75">
        <f>SUM(E67/D67*100)</f>
        <v>0</v>
      </c>
      <c r="I67" s="75">
        <f t="shared" si="8"/>
        <v>100</v>
      </c>
      <c r="J67" s="28" t="e">
        <f t="shared" si="8"/>
        <v>#DIV/0!</v>
      </c>
      <c r="K67" s="22">
        <f>(D67*100)/$D$76</f>
        <v>0.66784608284897795</v>
      </c>
    </row>
    <row r="68" spans="1:11" ht="16" thickBot="1" x14ac:dyDescent="0.4">
      <c r="A68" s="117">
        <v>76</v>
      </c>
      <c r="B68" s="25" t="s">
        <v>9</v>
      </c>
      <c r="C68" s="57">
        <f>SUM(C69:C70)</f>
        <v>600000</v>
      </c>
      <c r="D68" s="68">
        <f>SUM(D69:D71)</f>
        <v>600000</v>
      </c>
      <c r="E68" s="68">
        <f>SUM(E69:E71)</f>
        <v>0</v>
      </c>
      <c r="F68" s="68">
        <f>SUM(F69:F70)</f>
        <v>600000</v>
      </c>
      <c r="G68" s="68">
        <f>SUM(G69:G71)</f>
        <v>0</v>
      </c>
      <c r="H68" s="58"/>
      <c r="I68" s="58"/>
      <c r="J68" s="16"/>
      <c r="K68" s="23"/>
    </row>
    <row r="69" spans="1:11" ht="15.5" x14ac:dyDescent="0.35">
      <c r="A69" s="118"/>
      <c r="B69" s="45" t="s">
        <v>28</v>
      </c>
      <c r="C69" s="59">
        <v>0</v>
      </c>
      <c r="D69" s="59">
        <v>0</v>
      </c>
      <c r="E69" s="59">
        <v>0</v>
      </c>
      <c r="F69" s="60">
        <f>SUM(D69-E69)</f>
        <v>0</v>
      </c>
      <c r="G69" s="59">
        <v>0</v>
      </c>
      <c r="H69" s="72" t="e">
        <f>SUM(E69/D69*100)</f>
        <v>#DIV/0!</v>
      </c>
      <c r="I69" s="69" t="e">
        <f t="shared" ref="I69:J71" si="9">SUM(F69/D69*100)</f>
        <v>#DIV/0!</v>
      </c>
      <c r="J69" s="27" t="e">
        <f t="shared" si="9"/>
        <v>#DIV/0!</v>
      </c>
      <c r="K69" s="20">
        <f>(D69*100)/$D$76</f>
        <v>0</v>
      </c>
    </row>
    <row r="70" spans="1:11" ht="15.5" x14ac:dyDescent="0.35">
      <c r="A70" s="118"/>
      <c r="B70" s="48" t="s">
        <v>49</v>
      </c>
      <c r="C70" s="80">
        <v>600000</v>
      </c>
      <c r="D70" s="80">
        <v>600000</v>
      </c>
      <c r="E70" s="81">
        <v>0</v>
      </c>
      <c r="F70" s="80">
        <f>SUM(D70-E70)</f>
        <v>600000</v>
      </c>
      <c r="G70" s="81">
        <v>0</v>
      </c>
      <c r="H70" s="83">
        <f>SUM(E70/D70*100)</f>
        <v>0</v>
      </c>
      <c r="I70" s="108">
        <f t="shared" si="9"/>
        <v>100</v>
      </c>
      <c r="J70" s="29" t="e">
        <f t="shared" si="9"/>
        <v>#DIV/0!</v>
      </c>
      <c r="K70" s="30">
        <v>1.83</v>
      </c>
    </row>
    <row r="71" spans="1:11" ht="16" thickBot="1" x14ac:dyDescent="0.4">
      <c r="A71" s="119"/>
      <c r="B71" s="46" t="s">
        <v>56</v>
      </c>
      <c r="C71" s="96">
        <v>0</v>
      </c>
      <c r="D71" s="96">
        <v>0</v>
      </c>
      <c r="E71" s="79">
        <v>0</v>
      </c>
      <c r="F71" s="96">
        <v>0</v>
      </c>
      <c r="G71" s="79">
        <v>0</v>
      </c>
      <c r="H71" s="90" t="e">
        <f>SUM(E71/D71*100)</f>
        <v>#DIV/0!</v>
      </c>
      <c r="I71" s="109" t="e">
        <f t="shared" si="9"/>
        <v>#DIV/0!</v>
      </c>
      <c r="J71" s="32" t="e">
        <f t="shared" si="9"/>
        <v>#DIV/0!</v>
      </c>
      <c r="K71" s="26">
        <v>2.41</v>
      </c>
    </row>
    <row r="72" spans="1:11" ht="16" thickBot="1" x14ac:dyDescent="0.4">
      <c r="A72" s="117">
        <v>75</v>
      </c>
      <c r="B72" s="25" t="s">
        <v>50</v>
      </c>
      <c r="C72" s="70">
        <f>SUM(C73:C75)</f>
        <v>255000</v>
      </c>
      <c r="D72" s="104">
        <f>SUM(D73:D75)</f>
        <v>255000</v>
      </c>
      <c r="E72" s="57">
        <f>SUM(E73:E75)</f>
        <v>15000.1</v>
      </c>
      <c r="F72" s="57">
        <f>SUM(F73:F75)</f>
        <v>239999.9</v>
      </c>
      <c r="G72" s="68">
        <f>SUM(G73:G75)</f>
        <v>0</v>
      </c>
      <c r="H72" s="110"/>
      <c r="I72" s="110"/>
      <c r="J72" s="37"/>
      <c r="K72" s="23"/>
    </row>
    <row r="73" spans="1:11" ht="15.5" x14ac:dyDescent="0.35">
      <c r="A73" s="118"/>
      <c r="B73" s="51" t="s">
        <v>34</v>
      </c>
      <c r="C73" s="111">
        <v>205000</v>
      </c>
      <c r="D73" s="111">
        <v>205000</v>
      </c>
      <c r="E73" s="112">
        <v>15000.1</v>
      </c>
      <c r="F73" s="53">
        <f>SUM(D73-E73)</f>
        <v>189999.9</v>
      </c>
      <c r="G73" s="61">
        <v>0</v>
      </c>
      <c r="H73" s="72">
        <f>SUM(E73/D73*100)</f>
        <v>7.3171219512195131</v>
      </c>
      <c r="I73" s="69">
        <f t="shared" ref="I73:J76" si="10">SUM(F73/D73*100)</f>
        <v>92.682878048780481</v>
      </c>
      <c r="J73" s="27">
        <f t="shared" si="10"/>
        <v>0</v>
      </c>
      <c r="K73" s="20">
        <f>(D73*100)/$D$76</f>
        <v>0.27381689396808095</v>
      </c>
    </row>
    <row r="74" spans="1:11" ht="15.5" x14ac:dyDescent="0.35">
      <c r="A74" s="118"/>
      <c r="B74" s="52" t="s">
        <v>56</v>
      </c>
      <c r="C74" s="113">
        <v>0</v>
      </c>
      <c r="D74" s="113">
        <v>0</v>
      </c>
      <c r="E74" s="114">
        <v>0</v>
      </c>
      <c r="F74" s="113">
        <v>0</v>
      </c>
      <c r="G74" s="115">
        <v>0</v>
      </c>
      <c r="H74" s="72" t="e">
        <f>SUM(E74/D74*100)</f>
        <v>#DIV/0!</v>
      </c>
      <c r="I74" s="69" t="e">
        <f t="shared" si="10"/>
        <v>#DIV/0!</v>
      </c>
      <c r="J74" s="27" t="e">
        <f t="shared" si="10"/>
        <v>#DIV/0!</v>
      </c>
      <c r="K74" s="36"/>
    </row>
    <row r="75" spans="1:11" ht="16" thickBot="1" x14ac:dyDescent="0.4">
      <c r="A75" s="119"/>
      <c r="B75" s="35" t="s">
        <v>30</v>
      </c>
      <c r="C75" s="73">
        <v>50000</v>
      </c>
      <c r="D75" s="73">
        <v>50000</v>
      </c>
      <c r="E75" s="76">
        <v>0</v>
      </c>
      <c r="F75" s="73">
        <f>SUM(D75-E75)</f>
        <v>50000</v>
      </c>
      <c r="G75" s="116">
        <v>0</v>
      </c>
      <c r="H75" s="62">
        <f>SUM(E75/D75*100)</f>
        <v>0</v>
      </c>
      <c r="I75" s="75">
        <f t="shared" si="10"/>
        <v>100</v>
      </c>
      <c r="J75" s="28" t="e">
        <f t="shared" si="10"/>
        <v>#DIV/0!</v>
      </c>
      <c r="K75" s="22">
        <f>SUM(D75/D76)*100</f>
        <v>6.6784608284897795E-2</v>
      </c>
    </row>
    <row r="76" spans="1:11" ht="20.399999999999999" customHeight="1" thickBot="1" x14ac:dyDescent="0.4">
      <c r="A76" s="38" t="s">
        <v>22</v>
      </c>
      <c r="B76" s="39" t="s">
        <v>13</v>
      </c>
      <c r="C76" s="40">
        <f>SUM(C10+C13,C15,C18,C22,C28,C34,C36,C41,C45,C48,C51,C56,C61,C64,C68+C72)</f>
        <v>74867550</v>
      </c>
      <c r="D76" s="40">
        <f>SUM(D10+D13,D15,D18,D22,D28,D34,D36,D41,D45,D48,D51,D56,D61,D64,D68+D72)</f>
        <v>74867550</v>
      </c>
      <c r="E76" s="43">
        <f>SUM(E10+E13,E15,E18,E22,E28,E34,E36,E41,E45,E48,E51,E56,E61,E64,E68+E72)</f>
        <v>15319260.939999999</v>
      </c>
      <c r="F76" s="40">
        <f>SUM(F10+F13,F15,F18,F22,F28,F34,F36,F41,F45,F48,F51,F56,F61,F64,F68+F72)</f>
        <v>59548289.059999987</v>
      </c>
      <c r="G76" s="40">
        <f>SUM(G10+G13,G15,G18,G22,G28,G34,G36,G41,G45,G48,G51,G56,G61,G64,G68+G72)</f>
        <v>3663012.2299999995</v>
      </c>
      <c r="H76" s="41">
        <f>SUM(E76/D76*100)</f>
        <v>20.461816821840703</v>
      </c>
      <c r="I76" s="41">
        <f t="shared" si="10"/>
        <v>79.538183178159287</v>
      </c>
      <c r="J76" s="41">
        <f t="shared" si="10"/>
        <v>23.911155011633344</v>
      </c>
      <c r="K76" s="42">
        <f>SUM(K10:K75)</f>
        <v>99.999558319993099</v>
      </c>
    </row>
    <row r="77" spans="1:11" ht="18.5" x14ac:dyDescent="0.45">
      <c r="A77" s="56" t="s">
        <v>62</v>
      </c>
      <c r="B77" s="56"/>
      <c r="C77" s="44"/>
      <c r="D77" s="44"/>
      <c r="E77" s="44"/>
      <c r="G77" s="44"/>
    </row>
    <row r="78" spans="1:11" ht="15.5" x14ac:dyDescent="0.35">
      <c r="A78" s="3" t="s">
        <v>63</v>
      </c>
      <c r="B78" s="3"/>
      <c r="C78" s="3"/>
      <c r="E78" t="s">
        <v>23</v>
      </c>
    </row>
    <row r="79" spans="1:11" ht="21" customHeight="1" x14ac:dyDescent="0.35">
      <c r="A79" s="143" t="s">
        <v>24</v>
      </c>
      <c r="B79" s="143"/>
      <c r="C79" s="143"/>
      <c r="D79" s="1"/>
      <c r="E79" s="1"/>
      <c r="F79" s="1"/>
      <c r="G79" s="1"/>
      <c r="H79" s="1"/>
      <c r="I79" s="1"/>
      <c r="J79" s="1"/>
      <c r="K79" s="1"/>
    </row>
  </sheetData>
  <mergeCells count="30">
    <mergeCell ref="A79:C79"/>
    <mergeCell ref="A48:A50"/>
    <mergeCell ref="A51:A55"/>
    <mergeCell ref="A56:A60"/>
    <mergeCell ref="A61:A63"/>
    <mergeCell ref="A72:A75"/>
    <mergeCell ref="A68:A71"/>
    <mergeCell ref="A64:A67"/>
    <mergeCell ref="A1:K1"/>
    <mergeCell ref="A2:K2"/>
    <mergeCell ref="A3:K3"/>
    <mergeCell ref="A4:K4"/>
    <mergeCell ref="A45:A47"/>
    <mergeCell ref="A36:A40"/>
    <mergeCell ref="G8:G9"/>
    <mergeCell ref="F8:F9"/>
    <mergeCell ref="A10:A12"/>
    <mergeCell ref="A13:A14"/>
    <mergeCell ref="H7:K7"/>
    <mergeCell ref="C8:D8"/>
    <mergeCell ref="E8:E9"/>
    <mergeCell ref="A7:A9"/>
    <mergeCell ref="B7:B9"/>
    <mergeCell ref="C7:G7"/>
    <mergeCell ref="A15:A17"/>
    <mergeCell ref="A41:A44"/>
    <mergeCell ref="A18:A21"/>
    <mergeCell ref="A22:A27"/>
    <mergeCell ref="A28:A33"/>
    <mergeCell ref="A34:A35"/>
  </mergeCells>
  <phoneticPr fontId="0" type="noConversion"/>
  <pageMargins left="0.51181102362204722" right="0.51181102362204722" top="0.78740157480314965" bottom="0.78740157480314965" header="0.31496062992125984" footer="0.31496062992125984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JAN 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ADILSON CAVALCANTE</dc:creator>
  <cp:lastModifiedBy>Belmiro Araujo</cp:lastModifiedBy>
  <cp:lastPrinted>2025-02-10T13:36:06Z</cp:lastPrinted>
  <dcterms:created xsi:type="dcterms:W3CDTF">2016-04-01T19:52:39Z</dcterms:created>
  <dcterms:modified xsi:type="dcterms:W3CDTF">2025-02-12T11:22:46Z</dcterms:modified>
</cp:coreProperties>
</file>