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suzana.leite\Documents\2024\SITE\Execução orçamentária\"/>
    </mc:Choice>
  </mc:AlternateContent>
  <xr:revisionPtr revIDLastSave="0" documentId="8_{F420CAE6-2F08-485C-9186-CE0E1F9B4056}" xr6:coauthVersionLast="45" xr6:coauthVersionMax="45" xr10:uidLastSave="{00000000-0000-0000-0000-000000000000}"/>
  <bookViews>
    <workbookView xWindow="-108" yWindow="-108" windowWidth="23256" windowHeight="12576" firstSheet="3" activeTab="10" xr2:uid="{00000000-000D-0000-FFFF-FFFF00000000}"/>
  </bookViews>
  <sheets>
    <sheet name="Plan1" sheetId="44" r:id="rId1"/>
    <sheet name="jun-24 (4)" sheetId="43" r:id="rId2"/>
    <sheet name=" jan-24" sheetId="25" r:id="rId3"/>
    <sheet name=" fev-24 " sheetId="38" r:id="rId4"/>
    <sheet name="mar-24" sheetId="39" r:id="rId5"/>
    <sheet name="abril-24" sheetId="40" r:id="rId6"/>
    <sheet name="maio-24 (2)" sheetId="41" r:id="rId7"/>
    <sheet name="jun-24 (3)" sheetId="42" r:id="rId8"/>
    <sheet name="AGO-24 (5)" sheetId="45" r:id="rId9"/>
    <sheet name="SET-24" sheetId="46" r:id="rId10"/>
    <sheet name="OUT-24" sheetId="4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7" l="1"/>
  <c r="F25" i="47" l="1"/>
  <c r="F77" i="47"/>
  <c r="F76" i="47"/>
  <c r="F75" i="47"/>
  <c r="G74" i="47"/>
  <c r="E74" i="47"/>
  <c r="D74" i="47"/>
  <c r="C74" i="47"/>
  <c r="F73" i="47"/>
  <c r="F72" i="47"/>
  <c r="F70" i="47"/>
  <c r="G69" i="47"/>
  <c r="E69" i="47"/>
  <c r="D69" i="47"/>
  <c r="C69" i="47"/>
  <c r="F68" i="47"/>
  <c r="F67" i="47"/>
  <c r="F66" i="47"/>
  <c r="G65" i="47"/>
  <c r="E65" i="47"/>
  <c r="D65" i="47"/>
  <c r="C65" i="47"/>
  <c r="F64" i="47"/>
  <c r="F63" i="47"/>
  <c r="G62" i="47"/>
  <c r="E62" i="47"/>
  <c r="D62" i="47"/>
  <c r="C62" i="47"/>
  <c r="F61" i="47"/>
  <c r="F60" i="47"/>
  <c r="F59" i="47"/>
  <c r="F58" i="47"/>
  <c r="G57" i="47"/>
  <c r="E57" i="47"/>
  <c r="D57" i="47"/>
  <c r="C57" i="47"/>
  <c r="F56" i="47"/>
  <c r="F55" i="47"/>
  <c r="F54" i="47"/>
  <c r="F53" i="47"/>
  <c r="G52" i="47"/>
  <c r="E52" i="47"/>
  <c r="D52" i="47"/>
  <c r="C52" i="47"/>
  <c r="F51" i="47"/>
  <c r="F50" i="47"/>
  <c r="G49" i="47"/>
  <c r="E49" i="47"/>
  <c r="D49" i="47"/>
  <c r="C49" i="47"/>
  <c r="F48" i="47"/>
  <c r="F47" i="47"/>
  <c r="G46" i="47"/>
  <c r="E46" i="47"/>
  <c r="D46" i="47"/>
  <c r="C46" i="47"/>
  <c r="F45" i="47"/>
  <c r="F44" i="47"/>
  <c r="F43" i="47"/>
  <c r="G42" i="47"/>
  <c r="E42" i="47"/>
  <c r="D42" i="47"/>
  <c r="C42" i="47"/>
  <c r="F41" i="47"/>
  <c r="F40" i="47"/>
  <c r="F39" i="47"/>
  <c r="F38" i="47"/>
  <c r="G37" i="47"/>
  <c r="E37" i="47"/>
  <c r="D37" i="47"/>
  <c r="C37" i="47"/>
  <c r="G35" i="47"/>
  <c r="E35" i="47"/>
  <c r="D35" i="47"/>
  <c r="C35" i="47"/>
  <c r="F34" i="47"/>
  <c r="F32" i="47"/>
  <c r="F31" i="47"/>
  <c r="F30" i="47"/>
  <c r="G29" i="47"/>
  <c r="E29" i="47"/>
  <c r="D29" i="47"/>
  <c r="C29" i="47"/>
  <c r="F28" i="47"/>
  <c r="F27" i="47"/>
  <c r="F26" i="47"/>
  <c r="F24" i="47"/>
  <c r="F23" i="47"/>
  <c r="G22" i="47"/>
  <c r="E22" i="47"/>
  <c r="D22" i="47"/>
  <c r="C22" i="47"/>
  <c r="F21" i="47"/>
  <c r="F20" i="47"/>
  <c r="F19" i="47"/>
  <c r="G18" i="47"/>
  <c r="E18" i="47"/>
  <c r="D18" i="47"/>
  <c r="C18" i="47"/>
  <c r="F17" i="47"/>
  <c r="F16" i="47"/>
  <c r="G15" i="47"/>
  <c r="E15" i="47"/>
  <c r="D15" i="47"/>
  <c r="C15" i="47"/>
  <c r="F14" i="47"/>
  <c r="E13" i="47"/>
  <c r="D13" i="47"/>
  <c r="C13" i="47"/>
  <c r="F12" i="47"/>
  <c r="F11" i="47"/>
  <c r="G10" i="47"/>
  <c r="E10" i="47"/>
  <c r="D10" i="47"/>
  <c r="C10" i="47"/>
  <c r="F62" i="47" l="1"/>
  <c r="F10" i="47"/>
  <c r="F35" i="47"/>
  <c r="F37" i="47"/>
  <c r="F15" i="47"/>
  <c r="G78" i="47"/>
  <c r="D78" i="47"/>
  <c r="C78" i="47"/>
  <c r="F52" i="47"/>
  <c r="F22" i="47"/>
  <c r="E78" i="47"/>
  <c r="F13" i="47"/>
  <c r="F49" i="47"/>
  <c r="F57" i="47"/>
  <c r="F69" i="47"/>
  <c r="F18" i="47"/>
  <c r="F29" i="47"/>
  <c r="F42" i="47"/>
  <c r="F46" i="47"/>
  <c r="F65" i="47"/>
  <c r="F74" i="47"/>
  <c r="D68" i="46"/>
  <c r="D34" i="46"/>
  <c r="F70" i="46" l="1"/>
  <c r="I70" i="46" s="1"/>
  <c r="H70" i="46"/>
  <c r="J76" i="46" l="1"/>
  <c r="H76" i="46"/>
  <c r="F76" i="46"/>
  <c r="I76" i="46" s="1"/>
  <c r="J75" i="46"/>
  <c r="H75" i="46"/>
  <c r="F75" i="46"/>
  <c r="I75" i="46" s="1"/>
  <c r="J74" i="46"/>
  <c r="H74" i="46"/>
  <c r="F74" i="46"/>
  <c r="I74" i="46" s="1"/>
  <c r="G73" i="46"/>
  <c r="E73" i="46"/>
  <c r="D73" i="46"/>
  <c r="C73" i="46"/>
  <c r="J72" i="46"/>
  <c r="H72" i="46"/>
  <c r="F72" i="46"/>
  <c r="I72" i="46" s="1"/>
  <c r="J71" i="46"/>
  <c r="H71" i="46"/>
  <c r="F71" i="46"/>
  <c r="I71" i="46" s="1"/>
  <c r="J69" i="46"/>
  <c r="H69" i="46"/>
  <c r="F69" i="46"/>
  <c r="I69" i="46" s="1"/>
  <c r="G68" i="46"/>
  <c r="E68" i="46"/>
  <c r="C68" i="46"/>
  <c r="J67" i="46"/>
  <c r="H67" i="46"/>
  <c r="F67" i="46"/>
  <c r="I67" i="46" s="1"/>
  <c r="J66" i="46"/>
  <c r="H66" i="46"/>
  <c r="F66" i="46"/>
  <c r="I66" i="46" s="1"/>
  <c r="J65" i="46"/>
  <c r="H65" i="46"/>
  <c r="F65" i="46"/>
  <c r="I65" i="46" s="1"/>
  <c r="G64" i="46"/>
  <c r="E64" i="46"/>
  <c r="D64" i="46"/>
  <c r="C64" i="46"/>
  <c r="J63" i="46"/>
  <c r="H63" i="46"/>
  <c r="F63" i="46"/>
  <c r="I63" i="46" s="1"/>
  <c r="J62" i="46"/>
  <c r="H62" i="46"/>
  <c r="F62" i="46"/>
  <c r="I62" i="46" s="1"/>
  <c r="G61" i="46"/>
  <c r="E61" i="46"/>
  <c r="D61" i="46"/>
  <c r="C61" i="46"/>
  <c r="J60" i="46"/>
  <c r="H60" i="46"/>
  <c r="F60" i="46"/>
  <c r="I60" i="46" s="1"/>
  <c r="J59" i="46"/>
  <c r="H59" i="46"/>
  <c r="F59" i="46"/>
  <c r="I59" i="46" s="1"/>
  <c r="J58" i="46"/>
  <c r="H58" i="46"/>
  <c r="F58" i="46"/>
  <c r="I58" i="46" s="1"/>
  <c r="J57" i="46"/>
  <c r="H57" i="46"/>
  <c r="F57" i="46"/>
  <c r="I57" i="46" s="1"/>
  <c r="G56" i="46"/>
  <c r="E56" i="46"/>
  <c r="D56" i="46"/>
  <c r="C56" i="46"/>
  <c r="J55" i="46"/>
  <c r="H55" i="46"/>
  <c r="F55" i="46"/>
  <c r="I55" i="46" s="1"/>
  <c r="J54" i="46"/>
  <c r="H54" i="46"/>
  <c r="F54" i="46"/>
  <c r="I54" i="46" s="1"/>
  <c r="J53" i="46"/>
  <c r="H53" i="46"/>
  <c r="F53" i="46"/>
  <c r="I53" i="46" s="1"/>
  <c r="J52" i="46"/>
  <c r="H52" i="46"/>
  <c r="F52" i="46"/>
  <c r="I52" i="46" s="1"/>
  <c r="G51" i="46"/>
  <c r="E51" i="46"/>
  <c r="D51" i="46"/>
  <c r="C51" i="46"/>
  <c r="J50" i="46"/>
  <c r="H50" i="46"/>
  <c r="F50" i="46"/>
  <c r="I50" i="46" s="1"/>
  <c r="J49" i="46"/>
  <c r="H49" i="46"/>
  <c r="F49" i="46"/>
  <c r="I49" i="46" s="1"/>
  <c r="G48" i="46"/>
  <c r="E48" i="46"/>
  <c r="D48" i="46"/>
  <c r="C48" i="46"/>
  <c r="J47" i="46"/>
  <c r="H47" i="46"/>
  <c r="F47" i="46"/>
  <c r="I47" i="46" s="1"/>
  <c r="J46" i="46"/>
  <c r="H46" i="46"/>
  <c r="F46" i="46"/>
  <c r="I46" i="46" s="1"/>
  <c r="G45" i="46"/>
  <c r="E45" i="46"/>
  <c r="D45" i="46"/>
  <c r="C45" i="46"/>
  <c r="J44" i="46"/>
  <c r="H44" i="46"/>
  <c r="F44" i="46"/>
  <c r="I44" i="46" s="1"/>
  <c r="J43" i="46"/>
  <c r="H43" i="46"/>
  <c r="F43" i="46"/>
  <c r="I43" i="46" s="1"/>
  <c r="J42" i="46"/>
  <c r="H42" i="46"/>
  <c r="F42" i="46"/>
  <c r="I42" i="46" s="1"/>
  <c r="G41" i="46"/>
  <c r="E41" i="46"/>
  <c r="D41" i="46"/>
  <c r="C41" i="46"/>
  <c r="J40" i="46"/>
  <c r="H40" i="46"/>
  <c r="F40" i="46"/>
  <c r="I40" i="46" s="1"/>
  <c r="J39" i="46"/>
  <c r="H39" i="46"/>
  <c r="F39" i="46"/>
  <c r="I39" i="46" s="1"/>
  <c r="J38" i="46"/>
  <c r="H38" i="46"/>
  <c r="F38" i="46"/>
  <c r="I38" i="46" s="1"/>
  <c r="J37" i="46"/>
  <c r="H37" i="46"/>
  <c r="F37" i="46"/>
  <c r="I37" i="46" s="1"/>
  <c r="G36" i="46"/>
  <c r="E36" i="46"/>
  <c r="D36" i="46"/>
  <c r="C36" i="46"/>
  <c r="J35" i="46"/>
  <c r="H35" i="46"/>
  <c r="I35" i="46"/>
  <c r="G34" i="46"/>
  <c r="E34" i="46"/>
  <c r="C34" i="46"/>
  <c r="J33" i="46"/>
  <c r="H33" i="46"/>
  <c r="F33" i="46"/>
  <c r="I33" i="46" s="1"/>
  <c r="J32" i="46"/>
  <c r="H32" i="46"/>
  <c r="F32" i="46"/>
  <c r="I32" i="46" s="1"/>
  <c r="J31" i="46"/>
  <c r="H31" i="46"/>
  <c r="F31" i="46"/>
  <c r="I31" i="46" s="1"/>
  <c r="J30" i="46"/>
  <c r="H30" i="46"/>
  <c r="F30" i="46"/>
  <c r="I30" i="46" s="1"/>
  <c r="J29" i="46"/>
  <c r="H29" i="46"/>
  <c r="F29" i="46"/>
  <c r="I29" i="46" s="1"/>
  <c r="G28" i="46"/>
  <c r="E28" i="46"/>
  <c r="D28" i="46"/>
  <c r="C28" i="46"/>
  <c r="J27" i="46"/>
  <c r="H27" i="46"/>
  <c r="F27" i="46"/>
  <c r="I27" i="46" s="1"/>
  <c r="J26" i="46"/>
  <c r="H26" i="46"/>
  <c r="F26" i="46"/>
  <c r="I26" i="46" s="1"/>
  <c r="J25" i="46"/>
  <c r="H25" i="46"/>
  <c r="F25" i="46"/>
  <c r="I25" i="46" s="1"/>
  <c r="J24" i="46"/>
  <c r="H24" i="46"/>
  <c r="F24" i="46"/>
  <c r="I24" i="46" s="1"/>
  <c r="J23" i="46"/>
  <c r="H23" i="46"/>
  <c r="F23" i="46"/>
  <c r="I23" i="46" s="1"/>
  <c r="G22" i="46"/>
  <c r="E22" i="46"/>
  <c r="D22" i="46"/>
  <c r="C22" i="46"/>
  <c r="J21" i="46"/>
  <c r="H21" i="46"/>
  <c r="F21" i="46"/>
  <c r="I21" i="46" s="1"/>
  <c r="J20" i="46"/>
  <c r="H20" i="46"/>
  <c r="F20" i="46"/>
  <c r="I20" i="46" s="1"/>
  <c r="J19" i="46"/>
  <c r="H19" i="46"/>
  <c r="F19" i="46"/>
  <c r="I19" i="46" s="1"/>
  <c r="G18" i="46"/>
  <c r="E18" i="46"/>
  <c r="D18" i="46"/>
  <c r="C18" i="46"/>
  <c r="J17" i="46"/>
  <c r="H17" i="46"/>
  <c r="F17" i="46"/>
  <c r="I17" i="46" s="1"/>
  <c r="J16" i="46"/>
  <c r="H16" i="46"/>
  <c r="F16" i="46"/>
  <c r="I16" i="46" s="1"/>
  <c r="G15" i="46"/>
  <c r="E15" i="46"/>
  <c r="D15" i="46"/>
  <c r="C15" i="46"/>
  <c r="J14" i="46"/>
  <c r="H14" i="46"/>
  <c r="F14" i="46"/>
  <c r="I14" i="46" s="1"/>
  <c r="E13" i="46"/>
  <c r="D13" i="46"/>
  <c r="C13" i="46"/>
  <c r="J12" i="46"/>
  <c r="H12" i="46"/>
  <c r="F12" i="46"/>
  <c r="I12" i="46" s="1"/>
  <c r="J11" i="46"/>
  <c r="H11" i="46"/>
  <c r="F11" i="46"/>
  <c r="I11" i="46" s="1"/>
  <c r="G10" i="46"/>
  <c r="E10" i="46"/>
  <c r="D10" i="46"/>
  <c r="C10" i="46"/>
  <c r="C77" i="46" l="1"/>
  <c r="F28" i="46"/>
  <c r="E77" i="46"/>
  <c r="F36" i="46"/>
  <c r="F68" i="46"/>
  <c r="F13" i="46"/>
  <c r="D77" i="46"/>
  <c r="H77" i="46" s="1"/>
  <c r="G77" i="46"/>
  <c r="F34" i="46"/>
  <c r="F56" i="46"/>
  <c r="F18" i="46"/>
  <c r="F48" i="46"/>
  <c r="F15" i="46"/>
  <c r="F22" i="46"/>
  <c r="F51" i="46"/>
  <c r="F61" i="46"/>
  <c r="F41" i="46"/>
  <c r="F45" i="46"/>
  <c r="F64" i="46"/>
  <c r="F73" i="46"/>
  <c r="C10" i="45"/>
  <c r="D10" i="45"/>
  <c r="E10" i="45"/>
  <c r="G10" i="45"/>
  <c r="F11" i="45"/>
  <c r="I11" i="45" s="1"/>
  <c r="H11" i="45"/>
  <c r="J11" i="45"/>
  <c r="F12" i="45"/>
  <c r="I12" i="45" s="1"/>
  <c r="H12" i="45"/>
  <c r="J12" i="45"/>
  <c r="C13" i="45"/>
  <c r="D13" i="45"/>
  <c r="E13" i="45"/>
  <c r="F14" i="45"/>
  <c r="F13" i="45" s="1"/>
  <c r="G13" i="45"/>
  <c r="H14" i="45"/>
  <c r="J14" i="45"/>
  <c r="C15" i="45"/>
  <c r="D15" i="45"/>
  <c r="E15" i="45"/>
  <c r="F17" i="45"/>
  <c r="G15" i="45"/>
  <c r="F16" i="45"/>
  <c r="H16" i="45"/>
  <c r="J16" i="45"/>
  <c r="H17" i="45"/>
  <c r="I17" i="45"/>
  <c r="J17" i="45"/>
  <c r="C18" i="45"/>
  <c r="D18" i="45"/>
  <c r="E18" i="45"/>
  <c r="F19" i="45"/>
  <c r="I19" i="45" s="1"/>
  <c r="F21" i="45"/>
  <c r="I21" i="45" s="1"/>
  <c r="F20" i="45"/>
  <c r="I20" i="45" s="1"/>
  <c r="G18" i="45"/>
  <c r="H19" i="45"/>
  <c r="J19" i="45"/>
  <c r="H20" i="45"/>
  <c r="J20" i="45"/>
  <c r="H21" i="45"/>
  <c r="J21" i="45"/>
  <c r="C22" i="45"/>
  <c r="D22" i="45"/>
  <c r="E22" i="45"/>
  <c r="F25" i="45"/>
  <c r="I25" i="45" s="1"/>
  <c r="F27" i="45"/>
  <c r="I27" i="45" s="1"/>
  <c r="F23" i="45"/>
  <c r="I23" i="45" s="1"/>
  <c r="G22" i="45"/>
  <c r="H23" i="45"/>
  <c r="J23" i="45"/>
  <c r="F24" i="45"/>
  <c r="I24" i="45" s="1"/>
  <c r="H24" i="45"/>
  <c r="J24" i="45"/>
  <c r="H25" i="45"/>
  <c r="J25" i="45"/>
  <c r="F26" i="45"/>
  <c r="I26" i="45" s="1"/>
  <c r="H26" i="45"/>
  <c r="J26" i="45"/>
  <c r="H27" i="45"/>
  <c r="J27" i="45"/>
  <c r="C28" i="45"/>
  <c r="D28" i="45"/>
  <c r="E28" i="45"/>
  <c r="F29" i="45"/>
  <c r="F31" i="45"/>
  <c r="G28" i="45"/>
  <c r="H29" i="45"/>
  <c r="J29" i="45"/>
  <c r="F30" i="45"/>
  <c r="I30" i="45" s="1"/>
  <c r="H30" i="45"/>
  <c r="J30" i="45"/>
  <c r="H31" i="45"/>
  <c r="I31" i="45"/>
  <c r="J31" i="45"/>
  <c r="F32" i="45"/>
  <c r="I32" i="45" s="1"/>
  <c r="H32" i="45"/>
  <c r="J32" i="45"/>
  <c r="F33" i="45"/>
  <c r="I33" i="45" s="1"/>
  <c r="H33" i="45"/>
  <c r="J33" i="45"/>
  <c r="C34" i="45"/>
  <c r="D34" i="45"/>
  <c r="E34" i="45"/>
  <c r="G34" i="45"/>
  <c r="F35" i="45"/>
  <c r="I35" i="45" s="1"/>
  <c r="H35" i="45"/>
  <c r="J35" i="45"/>
  <c r="C36" i="45"/>
  <c r="D36" i="45"/>
  <c r="F36" i="45" s="1"/>
  <c r="E36" i="45"/>
  <c r="G36" i="45"/>
  <c r="F37" i="45"/>
  <c r="I37" i="45" s="1"/>
  <c r="H37" i="45"/>
  <c r="J37" i="45"/>
  <c r="F38" i="45"/>
  <c r="I38" i="45" s="1"/>
  <c r="H38" i="45"/>
  <c r="J38" i="45"/>
  <c r="F39" i="45"/>
  <c r="I39" i="45"/>
  <c r="H39" i="45"/>
  <c r="J39" i="45"/>
  <c r="F40" i="45"/>
  <c r="I40" i="45" s="1"/>
  <c r="H40" i="45"/>
  <c r="J40" i="45"/>
  <c r="C41" i="45"/>
  <c r="D41" i="45"/>
  <c r="E41" i="45"/>
  <c r="G41" i="45"/>
  <c r="F42" i="45"/>
  <c r="H42" i="45"/>
  <c r="J42" i="45"/>
  <c r="F43" i="45"/>
  <c r="I43" i="45" s="1"/>
  <c r="H43" i="45"/>
  <c r="J43" i="45"/>
  <c r="F44" i="45"/>
  <c r="I44" i="45" s="1"/>
  <c r="H44" i="45"/>
  <c r="J44" i="45"/>
  <c r="C45" i="45"/>
  <c r="D45" i="45"/>
  <c r="E45" i="45"/>
  <c r="G45" i="45"/>
  <c r="F46" i="45"/>
  <c r="F45" i="45"/>
  <c r="H46" i="45"/>
  <c r="J46" i="45"/>
  <c r="F47" i="45"/>
  <c r="I47" i="45"/>
  <c r="H47" i="45"/>
  <c r="J47" i="45"/>
  <c r="C48" i="45"/>
  <c r="D48" i="45"/>
  <c r="E48" i="45"/>
  <c r="G48" i="45"/>
  <c r="F49" i="45"/>
  <c r="I49" i="45" s="1"/>
  <c r="H49" i="45"/>
  <c r="J49" i="45"/>
  <c r="F50" i="45"/>
  <c r="I50" i="45" s="1"/>
  <c r="H50" i="45"/>
  <c r="J50" i="45"/>
  <c r="C51" i="45"/>
  <c r="D51" i="45"/>
  <c r="E51" i="45"/>
  <c r="F55" i="45"/>
  <c r="I55" i="45" s="1"/>
  <c r="F54" i="45"/>
  <c r="I54" i="45" s="1"/>
  <c r="G51" i="45"/>
  <c r="F52" i="45"/>
  <c r="H52" i="45"/>
  <c r="J52" i="45"/>
  <c r="F53" i="45"/>
  <c r="I53" i="45" s="1"/>
  <c r="H53" i="45"/>
  <c r="J53" i="45"/>
  <c r="H54" i="45"/>
  <c r="J54" i="45"/>
  <c r="H55" i="45"/>
  <c r="J55" i="45"/>
  <c r="C56" i="45"/>
  <c r="D56" i="45"/>
  <c r="E56" i="45"/>
  <c r="G56" i="45"/>
  <c r="F57" i="45"/>
  <c r="I57" i="45" s="1"/>
  <c r="H57" i="45"/>
  <c r="J57" i="45"/>
  <c r="F58" i="45"/>
  <c r="I58" i="45" s="1"/>
  <c r="H58" i="45"/>
  <c r="J58" i="45"/>
  <c r="F59" i="45"/>
  <c r="I59" i="45" s="1"/>
  <c r="H59" i="45"/>
  <c r="J59" i="45"/>
  <c r="F60" i="45"/>
  <c r="I60" i="45" s="1"/>
  <c r="H60" i="45"/>
  <c r="J60" i="45"/>
  <c r="C61" i="45"/>
  <c r="D61" i="45"/>
  <c r="E61" i="45"/>
  <c r="G61" i="45"/>
  <c r="F62" i="45"/>
  <c r="H62" i="45"/>
  <c r="J62" i="45"/>
  <c r="F63" i="45"/>
  <c r="I63" i="45" s="1"/>
  <c r="H63" i="45"/>
  <c r="J63" i="45"/>
  <c r="C64" i="45"/>
  <c r="D64" i="45"/>
  <c r="E64" i="45"/>
  <c r="F67" i="45"/>
  <c r="I67" i="45" s="1"/>
  <c r="F66" i="45"/>
  <c r="I66" i="45" s="1"/>
  <c r="G64" i="45"/>
  <c r="F65" i="45"/>
  <c r="H65" i="45"/>
  <c r="J65" i="45"/>
  <c r="H66" i="45"/>
  <c r="J66" i="45"/>
  <c r="H67" i="45"/>
  <c r="J67" i="45"/>
  <c r="C68" i="45"/>
  <c r="D68" i="45"/>
  <c r="E68" i="45"/>
  <c r="F70" i="45"/>
  <c r="I70" i="45" s="1"/>
  <c r="F69" i="45"/>
  <c r="I69" i="45" s="1"/>
  <c r="G68" i="45"/>
  <c r="H69" i="45"/>
  <c r="J69" i="45"/>
  <c r="H70" i="45"/>
  <c r="J70" i="45"/>
  <c r="F71" i="45"/>
  <c r="I71" i="45" s="1"/>
  <c r="H71" i="45"/>
  <c r="J71" i="45"/>
  <c r="C72" i="45"/>
  <c r="D72" i="45"/>
  <c r="E72" i="45"/>
  <c r="F74" i="45"/>
  <c r="I74" i="45" s="1"/>
  <c r="G72" i="45"/>
  <c r="F73" i="45"/>
  <c r="H73" i="45"/>
  <c r="I73" i="45"/>
  <c r="J73" i="45"/>
  <c r="H74" i="45"/>
  <c r="J74" i="45"/>
  <c r="F75" i="45"/>
  <c r="I75" i="45" s="1"/>
  <c r="H75" i="45"/>
  <c r="J75" i="45"/>
  <c r="C10" i="43"/>
  <c r="D10" i="43"/>
  <c r="E10" i="43"/>
  <c r="G10" i="43"/>
  <c r="F11" i="43"/>
  <c r="I11" i="43"/>
  <c r="H11" i="43"/>
  <c r="J11" i="43"/>
  <c r="F12" i="43"/>
  <c r="I12" i="43" s="1"/>
  <c r="H12" i="43"/>
  <c r="J12" i="43"/>
  <c r="C13" i="43"/>
  <c r="D13" i="43"/>
  <c r="E13" i="43"/>
  <c r="G13" i="43"/>
  <c r="F14" i="43"/>
  <c r="F13" i="43" s="1"/>
  <c r="H14" i="43"/>
  <c r="I14" i="43"/>
  <c r="J14" i="43"/>
  <c r="C15" i="43"/>
  <c r="D15" i="43"/>
  <c r="E15" i="43"/>
  <c r="G15" i="43"/>
  <c r="F16" i="43"/>
  <c r="H16" i="43"/>
  <c r="J16" i="43"/>
  <c r="F17" i="43"/>
  <c r="I17" i="43" s="1"/>
  <c r="H17" i="43"/>
  <c r="J17" i="43"/>
  <c r="C18" i="43"/>
  <c r="D18" i="43"/>
  <c r="E18" i="43"/>
  <c r="G18" i="43"/>
  <c r="F19" i="43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H23" i="43"/>
  <c r="J23" i="43"/>
  <c r="F24" i="43"/>
  <c r="I24" i="43" s="1"/>
  <c r="H24" i="43"/>
  <c r="J24" i="43"/>
  <c r="F25" i="43"/>
  <c r="I25" i="43" s="1"/>
  <c r="H25" i="43"/>
  <c r="J25" i="43"/>
  <c r="F26" i="43"/>
  <c r="I26" i="43" s="1"/>
  <c r="H26" i="43"/>
  <c r="J26" i="43"/>
  <c r="F27" i="43"/>
  <c r="I27" i="43" s="1"/>
  <c r="H27" i="43"/>
  <c r="J27" i="43"/>
  <c r="C28" i="43"/>
  <c r="D28" i="43"/>
  <c r="E28" i="43"/>
  <c r="G28" i="43"/>
  <c r="F29" i="43"/>
  <c r="I29" i="43" s="1"/>
  <c r="H29" i="43"/>
  <c r="J29" i="43"/>
  <c r="F30" i="43"/>
  <c r="I30" i="43" s="1"/>
  <c r="H30" i="43"/>
  <c r="J30" i="43"/>
  <c r="F31" i="43"/>
  <c r="I31" i="43" s="1"/>
  <c r="H31" i="43"/>
  <c r="J31" i="43"/>
  <c r="F32" i="43"/>
  <c r="I32" i="43"/>
  <c r="H32" i="43"/>
  <c r="J32" i="43"/>
  <c r="F33" i="43"/>
  <c r="I33" i="43" s="1"/>
  <c r="H33" i="43"/>
  <c r="J33" i="43"/>
  <c r="C34" i="43"/>
  <c r="D34" i="43"/>
  <c r="E34" i="43"/>
  <c r="G34" i="43"/>
  <c r="F35" i="43"/>
  <c r="I35" i="43" s="1"/>
  <c r="H35" i="43"/>
  <c r="J35" i="43"/>
  <c r="C36" i="43"/>
  <c r="D36" i="43"/>
  <c r="E36" i="43"/>
  <c r="G36" i="43"/>
  <c r="F37" i="43"/>
  <c r="I37" i="43" s="1"/>
  <c r="H37" i="43"/>
  <c r="J37" i="43"/>
  <c r="F38" i="43"/>
  <c r="I38" i="43" s="1"/>
  <c r="H38" i="43"/>
  <c r="J38" i="43"/>
  <c r="F39" i="43"/>
  <c r="I39" i="43" s="1"/>
  <c r="H39" i="43"/>
  <c r="J39" i="43"/>
  <c r="F40" i="43"/>
  <c r="I40" i="43" s="1"/>
  <c r="H40" i="43"/>
  <c r="J40" i="43"/>
  <c r="C41" i="43"/>
  <c r="D41" i="43"/>
  <c r="E41" i="43"/>
  <c r="G41" i="43"/>
  <c r="F42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F46" i="43"/>
  <c r="H46" i="43"/>
  <c r="J46" i="43"/>
  <c r="F47" i="43"/>
  <c r="H47" i="43"/>
  <c r="J47" i="43"/>
  <c r="C48" i="43"/>
  <c r="D48" i="43"/>
  <c r="E48" i="43"/>
  <c r="G48" i="43"/>
  <c r="F49" i="43"/>
  <c r="I49" i="43" s="1"/>
  <c r="H49" i="43"/>
  <c r="J49" i="43"/>
  <c r="F50" i="43"/>
  <c r="I50" i="43" s="1"/>
  <c r="H50" i="43"/>
  <c r="J50" i="43"/>
  <c r="C51" i="43"/>
  <c r="D51" i="43"/>
  <c r="E51" i="43"/>
  <c r="G51" i="43"/>
  <c r="F52" i="43"/>
  <c r="F51" i="43" s="1"/>
  <c r="H52" i="43"/>
  <c r="J52" i="43"/>
  <c r="F53" i="43"/>
  <c r="I53" i="43" s="1"/>
  <c r="H53" i="43"/>
  <c r="J53" i="43"/>
  <c r="F54" i="43"/>
  <c r="H54" i="43"/>
  <c r="I54" i="43"/>
  <c r="J54" i="43"/>
  <c r="F55" i="43"/>
  <c r="I55" i="43" s="1"/>
  <c r="H55" i="43"/>
  <c r="J55" i="43"/>
  <c r="C56" i="43"/>
  <c r="D56" i="43"/>
  <c r="E56" i="43"/>
  <c r="G56" i="43"/>
  <c r="F57" i="43"/>
  <c r="H57" i="43"/>
  <c r="J57" i="43"/>
  <c r="F58" i="43"/>
  <c r="I58" i="43" s="1"/>
  <c r="H58" i="43"/>
  <c r="J58" i="43"/>
  <c r="F59" i="43"/>
  <c r="I59" i="43" s="1"/>
  <c r="H59" i="43"/>
  <c r="J59" i="43"/>
  <c r="F60" i="43"/>
  <c r="I60" i="43" s="1"/>
  <c r="H60" i="43"/>
  <c r="J60" i="43"/>
  <c r="C61" i="43"/>
  <c r="D61" i="43"/>
  <c r="E61" i="43"/>
  <c r="G61" i="43"/>
  <c r="F62" i="43"/>
  <c r="F61" i="43" s="1"/>
  <c r="H62" i="43"/>
  <c r="J62" i="43"/>
  <c r="F63" i="43"/>
  <c r="I63" i="43"/>
  <c r="H63" i="43"/>
  <c r="J63" i="43"/>
  <c r="C64" i="43"/>
  <c r="D64" i="43"/>
  <c r="E64" i="43"/>
  <c r="G64" i="43"/>
  <c r="F65" i="43"/>
  <c r="H65" i="43"/>
  <c r="J65" i="43"/>
  <c r="F66" i="43"/>
  <c r="I66" i="43" s="1"/>
  <c r="H66" i="43"/>
  <c r="J66" i="43"/>
  <c r="F67" i="43"/>
  <c r="I67" i="43" s="1"/>
  <c r="H67" i="43"/>
  <c r="J67" i="43"/>
  <c r="C68" i="43"/>
  <c r="D68" i="43"/>
  <c r="E68" i="43"/>
  <c r="G68" i="43"/>
  <c r="F69" i="43"/>
  <c r="H69" i="43"/>
  <c r="J69" i="43"/>
  <c r="F70" i="43"/>
  <c r="I70" i="43" s="1"/>
  <c r="H70" i="43"/>
  <c r="J70" i="43"/>
  <c r="F71" i="43"/>
  <c r="I71" i="43" s="1"/>
  <c r="H71" i="43"/>
  <c r="J71" i="43"/>
  <c r="C72" i="43"/>
  <c r="D72" i="43"/>
  <c r="E72" i="43"/>
  <c r="G72" i="43"/>
  <c r="F73" i="43"/>
  <c r="H73" i="43"/>
  <c r="J73" i="43"/>
  <c r="F74" i="43"/>
  <c r="I74" i="43" s="1"/>
  <c r="H74" i="43"/>
  <c r="J74" i="43"/>
  <c r="F75" i="43"/>
  <c r="I75" i="43" s="1"/>
  <c r="H75" i="43"/>
  <c r="J75" i="43"/>
  <c r="J75" i="42"/>
  <c r="H75" i="42"/>
  <c r="F75" i="42"/>
  <c r="I75" i="42" s="1"/>
  <c r="J74" i="42"/>
  <c r="H74" i="42"/>
  <c r="F74" i="42"/>
  <c r="I74" i="42" s="1"/>
  <c r="J73" i="42"/>
  <c r="H73" i="42"/>
  <c r="F73" i="42"/>
  <c r="G72" i="42"/>
  <c r="E72" i="42"/>
  <c r="D72" i="42"/>
  <c r="C72" i="42"/>
  <c r="J71" i="42"/>
  <c r="H71" i="42"/>
  <c r="F71" i="42"/>
  <c r="I71" i="42"/>
  <c r="J70" i="42"/>
  <c r="H70" i="42"/>
  <c r="F70" i="42"/>
  <c r="I70" i="42" s="1"/>
  <c r="J69" i="42"/>
  <c r="H69" i="42"/>
  <c r="F69" i="42"/>
  <c r="I69" i="42" s="1"/>
  <c r="G68" i="42"/>
  <c r="E68" i="42"/>
  <c r="D68" i="42"/>
  <c r="C68" i="42"/>
  <c r="J67" i="42"/>
  <c r="H67" i="42"/>
  <c r="F67" i="42"/>
  <c r="I67" i="42" s="1"/>
  <c r="J66" i="42"/>
  <c r="H66" i="42"/>
  <c r="F66" i="42"/>
  <c r="I66" i="42" s="1"/>
  <c r="J65" i="42"/>
  <c r="H65" i="42"/>
  <c r="F65" i="42"/>
  <c r="I65" i="42" s="1"/>
  <c r="G64" i="42"/>
  <c r="E64" i="42"/>
  <c r="D64" i="42"/>
  <c r="C64" i="42"/>
  <c r="J63" i="42"/>
  <c r="H63" i="42"/>
  <c r="F63" i="42"/>
  <c r="I63" i="42" s="1"/>
  <c r="J62" i="42"/>
  <c r="H62" i="42"/>
  <c r="F62" i="42"/>
  <c r="I62" i="42" s="1"/>
  <c r="G61" i="42"/>
  <c r="E61" i="42"/>
  <c r="D61" i="42"/>
  <c r="C61" i="42"/>
  <c r="J60" i="42"/>
  <c r="H60" i="42"/>
  <c r="F60" i="42"/>
  <c r="I60" i="42" s="1"/>
  <c r="J59" i="42"/>
  <c r="H59" i="42"/>
  <c r="F59" i="42"/>
  <c r="I59" i="42" s="1"/>
  <c r="J58" i="42"/>
  <c r="H58" i="42"/>
  <c r="F58" i="42"/>
  <c r="I58" i="42" s="1"/>
  <c r="J57" i="42"/>
  <c r="H57" i="42"/>
  <c r="F57" i="42"/>
  <c r="G56" i="42"/>
  <c r="E56" i="42"/>
  <c r="D56" i="42"/>
  <c r="C56" i="42"/>
  <c r="J55" i="42"/>
  <c r="H55" i="42"/>
  <c r="F55" i="42"/>
  <c r="I55" i="42" s="1"/>
  <c r="J54" i="42"/>
  <c r="H54" i="42"/>
  <c r="F54" i="42"/>
  <c r="I54" i="42"/>
  <c r="J53" i="42"/>
  <c r="H53" i="42"/>
  <c r="F53" i="42"/>
  <c r="I53" i="42" s="1"/>
  <c r="J52" i="42"/>
  <c r="H52" i="42"/>
  <c r="F52" i="42"/>
  <c r="I52" i="42"/>
  <c r="G51" i="42"/>
  <c r="E51" i="42"/>
  <c r="D51" i="42"/>
  <c r="C51" i="42"/>
  <c r="J50" i="42"/>
  <c r="H50" i="42"/>
  <c r="F50" i="42"/>
  <c r="I50" i="42"/>
  <c r="J49" i="42"/>
  <c r="H49" i="42"/>
  <c r="F49" i="42"/>
  <c r="F48" i="42" s="1"/>
  <c r="G48" i="42"/>
  <c r="E48" i="42"/>
  <c r="D48" i="42"/>
  <c r="C48" i="42"/>
  <c r="J47" i="42"/>
  <c r="H47" i="42"/>
  <c r="F47" i="42"/>
  <c r="I47" i="42" s="1"/>
  <c r="J46" i="42"/>
  <c r="H46" i="42"/>
  <c r="F46" i="42"/>
  <c r="F45" i="42" s="1"/>
  <c r="G45" i="42"/>
  <c r="E45" i="42"/>
  <c r="D45" i="42"/>
  <c r="C45" i="42"/>
  <c r="J44" i="42"/>
  <c r="I44" i="42"/>
  <c r="H44" i="42"/>
  <c r="F44" i="42"/>
  <c r="J43" i="42"/>
  <c r="H43" i="42"/>
  <c r="F43" i="42"/>
  <c r="J42" i="42"/>
  <c r="H42" i="42"/>
  <c r="F42" i="42"/>
  <c r="I42" i="42"/>
  <c r="G41" i="42"/>
  <c r="E41" i="42"/>
  <c r="D41" i="42"/>
  <c r="C41" i="42"/>
  <c r="J40" i="42"/>
  <c r="H40" i="42"/>
  <c r="F40" i="42"/>
  <c r="I40" i="42" s="1"/>
  <c r="J39" i="42"/>
  <c r="H39" i="42"/>
  <c r="F39" i="42"/>
  <c r="I39" i="42" s="1"/>
  <c r="J38" i="42"/>
  <c r="H38" i="42"/>
  <c r="F38" i="42"/>
  <c r="I38" i="42"/>
  <c r="J37" i="42"/>
  <c r="H37" i="42"/>
  <c r="F37" i="42"/>
  <c r="I37" i="42"/>
  <c r="G36" i="42"/>
  <c r="E36" i="42"/>
  <c r="D36" i="42"/>
  <c r="C36" i="42"/>
  <c r="J35" i="42"/>
  <c r="H35" i="42"/>
  <c r="F35" i="42"/>
  <c r="I35" i="42" s="1"/>
  <c r="G34" i="42"/>
  <c r="E34" i="42"/>
  <c r="D34" i="42"/>
  <c r="C34" i="42"/>
  <c r="J33" i="42"/>
  <c r="H33" i="42"/>
  <c r="F33" i="42"/>
  <c r="I33" i="42" s="1"/>
  <c r="J32" i="42"/>
  <c r="H32" i="42"/>
  <c r="F32" i="42"/>
  <c r="I32" i="42" s="1"/>
  <c r="J31" i="42"/>
  <c r="H31" i="42"/>
  <c r="F31" i="42"/>
  <c r="I31" i="42" s="1"/>
  <c r="J30" i="42"/>
  <c r="H30" i="42"/>
  <c r="F30" i="42"/>
  <c r="I30" i="42" s="1"/>
  <c r="J29" i="42"/>
  <c r="H29" i="42"/>
  <c r="F29" i="42"/>
  <c r="I29" i="42" s="1"/>
  <c r="G28" i="42"/>
  <c r="E28" i="42"/>
  <c r="D28" i="42"/>
  <c r="C28" i="42"/>
  <c r="J27" i="42"/>
  <c r="H27" i="42"/>
  <c r="F27" i="42"/>
  <c r="I27" i="42" s="1"/>
  <c r="J26" i="42"/>
  <c r="H26" i="42"/>
  <c r="F26" i="42"/>
  <c r="I26" i="42" s="1"/>
  <c r="J25" i="42"/>
  <c r="H25" i="42"/>
  <c r="F25" i="42"/>
  <c r="I25" i="42" s="1"/>
  <c r="J24" i="42"/>
  <c r="H24" i="42"/>
  <c r="F24" i="42"/>
  <c r="I24" i="42" s="1"/>
  <c r="J23" i="42"/>
  <c r="H23" i="42"/>
  <c r="F23" i="42"/>
  <c r="G22" i="42"/>
  <c r="E22" i="42"/>
  <c r="D22" i="42"/>
  <c r="C22" i="42"/>
  <c r="J21" i="42"/>
  <c r="H21" i="42"/>
  <c r="F21" i="42"/>
  <c r="I21" i="42" s="1"/>
  <c r="J20" i="42"/>
  <c r="H20" i="42"/>
  <c r="F20" i="42"/>
  <c r="I20" i="42" s="1"/>
  <c r="J19" i="42"/>
  <c r="H19" i="42"/>
  <c r="F19" i="42"/>
  <c r="I19" i="42" s="1"/>
  <c r="G18" i="42"/>
  <c r="E18" i="42"/>
  <c r="E76" i="42" s="1"/>
  <c r="D18" i="42"/>
  <c r="C18" i="42"/>
  <c r="J17" i="42"/>
  <c r="H17" i="42"/>
  <c r="F17" i="42"/>
  <c r="I17" i="42" s="1"/>
  <c r="J16" i="42"/>
  <c r="H16" i="42"/>
  <c r="F16" i="42"/>
  <c r="F15" i="42" s="1"/>
  <c r="G15" i="42"/>
  <c r="E15" i="42"/>
  <c r="D15" i="42"/>
  <c r="C15" i="42"/>
  <c r="J14" i="42"/>
  <c r="H14" i="42"/>
  <c r="F14" i="42"/>
  <c r="I14" i="42"/>
  <c r="G13" i="42"/>
  <c r="E13" i="42"/>
  <c r="D13" i="42"/>
  <c r="C13" i="42"/>
  <c r="J12" i="42"/>
  <c r="H12" i="42"/>
  <c r="F12" i="42"/>
  <c r="I12" i="42"/>
  <c r="J11" i="42"/>
  <c r="H11" i="42"/>
  <c r="F11" i="42"/>
  <c r="I11" i="42" s="1"/>
  <c r="G10" i="42"/>
  <c r="E10" i="42"/>
  <c r="D10" i="42"/>
  <c r="C10" i="42"/>
  <c r="G68" i="41"/>
  <c r="J66" i="41"/>
  <c r="H66" i="41"/>
  <c r="F66" i="41"/>
  <c r="I66" i="41" s="1"/>
  <c r="E68" i="41"/>
  <c r="J38" i="41"/>
  <c r="H38" i="41"/>
  <c r="F38" i="41"/>
  <c r="I38" i="41" s="1"/>
  <c r="J75" i="41"/>
  <c r="H75" i="41"/>
  <c r="F75" i="41"/>
  <c r="I75" i="41" s="1"/>
  <c r="J74" i="41"/>
  <c r="H74" i="41"/>
  <c r="F74" i="41"/>
  <c r="J73" i="41"/>
  <c r="H73" i="41"/>
  <c r="F73" i="41"/>
  <c r="I73" i="41" s="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D68" i="41"/>
  <c r="C68" i="41"/>
  <c r="J67" i="41"/>
  <c r="H67" i="41"/>
  <c r="F67" i="41"/>
  <c r="I67" i="41" s="1"/>
  <c r="J65" i="41"/>
  <c r="H65" i="41"/>
  <c r="F65" i="41"/>
  <c r="I65" i="41" s="1"/>
  <c r="G64" i="41"/>
  <c r="E64" i="41"/>
  <c r="D64" i="41"/>
  <c r="C64" i="41"/>
  <c r="J63" i="41"/>
  <c r="H63" i="41"/>
  <c r="F63" i="41"/>
  <c r="I63" i="41" s="1"/>
  <c r="J62" i="41"/>
  <c r="H62" i="41"/>
  <c r="F62" i="41"/>
  <c r="I62" i="41" s="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I57" i="41" s="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I52" i="41" s="1"/>
  <c r="G51" i="41"/>
  <c r="E51" i="41"/>
  <c r="E76" i="41" s="1"/>
  <c r="D51" i="41"/>
  <c r="C51" i="41"/>
  <c r="J50" i="41"/>
  <c r="H50" i="41"/>
  <c r="F50" i="41"/>
  <c r="I50" i="41" s="1"/>
  <c r="J49" i="41"/>
  <c r="H49" i="41"/>
  <c r="F49" i="41"/>
  <c r="G48" i="41"/>
  <c r="E48" i="41"/>
  <c r="D48" i="41"/>
  <c r="C48" i="41"/>
  <c r="J47" i="41"/>
  <c r="H47" i="41"/>
  <c r="F47" i="41"/>
  <c r="I47" i="41" s="1"/>
  <c r="J46" i="41"/>
  <c r="H46" i="41"/>
  <c r="F46" i="41"/>
  <c r="I46" i="41" s="1"/>
  <c r="G45" i="41"/>
  <c r="E45" i="41"/>
  <c r="D45" i="41"/>
  <c r="C45" i="41"/>
  <c r="J44" i="41"/>
  <c r="H44" i="41"/>
  <c r="F44" i="41"/>
  <c r="J43" i="41"/>
  <c r="H43" i="41"/>
  <c r="F43" i="41"/>
  <c r="I43" i="41" s="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F36" i="41" s="1"/>
  <c r="C36" i="41"/>
  <c r="J35" i="41"/>
  <c r="H35" i="41"/>
  <c r="F35" i="41"/>
  <c r="I35" i="41" s="1"/>
  <c r="G34" i="41"/>
  <c r="E34" i="41"/>
  <c r="F34" i="41" s="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/>
  <c r="G28" i="41"/>
  <c r="E28" i="41"/>
  <c r="D28" i="41"/>
  <c r="C28" i="41"/>
  <c r="J27" i="41"/>
  <c r="H27" i="41"/>
  <c r="F27" i="41"/>
  <c r="I27" i="41"/>
  <c r="J26" i="41"/>
  <c r="H26" i="41"/>
  <c r="F26" i="41"/>
  <c r="I26" i="41" s="1"/>
  <c r="J25" i="41"/>
  <c r="H25" i="41"/>
  <c r="F25" i="41"/>
  <c r="I25" i="41"/>
  <c r="J24" i="41"/>
  <c r="H24" i="41"/>
  <c r="F24" i="41"/>
  <c r="I24" i="41" s="1"/>
  <c r="J23" i="41"/>
  <c r="H23" i="41"/>
  <c r="F23" i="41"/>
  <c r="I23" i="41"/>
  <c r="G22" i="41"/>
  <c r="E22" i="41"/>
  <c r="D22" i="41"/>
  <c r="C22" i="41"/>
  <c r="J21" i="41"/>
  <c r="H21" i="41"/>
  <c r="F21" i="41"/>
  <c r="I21" i="41"/>
  <c r="J20" i="41"/>
  <c r="H20" i="41"/>
  <c r="F20" i="41"/>
  <c r="I20" i="41" s="1"/>
  <c r="J19" i="41"/>
  <c r="H19" i="41"/>
  <c r="F19" i="41"/>
  <c r="I19" i="41"/>
  <c r="G18" i="41"/>
  <c r="E18" i="41"/>
  <c r="D18" i="41"/>
  <c r="C18" i="41"/>
  <c r="J17" i="41"/>
  <c r="H17" i="41"/>
  <c r="F17" i="41"/>
  <c r="I17" i="41"/>
  <c r="J16" i="41"/>
  <c r="H16" i="41"/>
  <c r="F16" i="41"/>
  <c r="I16" i="41" s="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J12" i="41"/>
  <c r="H12" i="41"/>
  <c r="F12" i="41"/>
  <c r="I12" i="41" s="1"/>
  <c r="J11" i="41"/>
  <c r="H11" i="41"/>
  <c r="F11" i="41"/>
  <c r="I11" i="41"/>
  <c r="G10" i="41"/>
  <c r="G76" i="41" s="1"/>
  <c r="E10" i="41"/>
  <c r="D10" i="41"/>
  <c r="C10" i="41"/>
  <c r="D66" i="40"/>
  <c r="D10" i="40"/>
  <c r="F43" i="40"/>
  <c r="I43" i="40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G70" i="40"/>
  <c r="E70" i="40"/>
  <c r="D70" i="40"/>
  <c r="C70" i="40"/>
  <c r="J69" i="40"/>
  <c r="H69" i="40"/>
  <c r="F69" i="40"/>
  <c r="I69" i="40" s="1"/>
  <c r="J68" i="40"/>
  <c r="H68" i="40"/>
  <c r="F68" i="40"/>
  <c r="I68" i="40"/>
  <c r="J67" i="40"/>
  <c r="H67" i="40"/>
  <c r="F67" i="40"/>
  <c r="G66" i="40"/>
  <c r="G74" i="40" s="1"/>
  <c r="E66" i="40"/>
  <c r="C66" i="40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J61" i="40"/>
  <c r="H61" i="40"/>
  <c r="F61" i="40"/>
  <c r="I61" i="40"/>
  <c r="G60" i="40"/>
  <c r="E60" i="40"/>
  <c r="D60" i="40"/>
  <c r="C60" i="40"/>
  <c r="J59" i="40"/>
  <c r="H59" i="40"/>
  <c r="F59" i="40"/>
  <c r="I59" i="40"/>
  <c r="J58" i="40"/>
  <c r="H58" i="40"/>
  <c r="F58" i="40"/>
  <c r="I58" i="40" s="1"/>
  <c r="J57" i="40"/>
  <c r="H57" i="40"/>
  <c r="F57" i="40"/>
  <c r="I57" i="40" s="1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/>
  <c r="J52" i="40"/>
  <c r="H52" i="40"/>
  <c r="F52" i="40"/>
  <c r="J51" i="40"/>
  <c r="H51" i="40"/>
  <c r="F51" i="40"/>
  <c r="I51" i="40" s="1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I45" i="40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H35" i="40"/>
  <c r="F35" i="40"/>
  <c r="I35" i="40" s="1"/>
  <c r="G34" i="40"/>
  <c r="E34" i="40"/>
  <c r="D34" i="40"/>
  <c r="F34" i="40" s="1"/>
  <c r="C34" i="40"/>
  <c r="C74" i="40" s="1"/>
  <c r="J33" i="40"/>
  <c r="H33" i="40"/>
  <c r="F33" i="40"/>
  <c r="I33" i="40" s="1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I24" i="40" s="1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 s="1"/>
  <c r="H26" i="39"/>
  <c r="F26" i="39"/>
  <c r="I26" i="39" s="1"/>
  <c r="F58" i="39"/>
  <c r="J73" i="39"/>
  <c r="H73" i="39"/>
  <c r="F73" i="39"/>
  <c r="I73" i="39" s="1"/>
  <c r="J71" i="39"/>
  <c r="H71" i="39"/>
  <c r="F71" i="39"/>
  <c r="I71" i="39"/>
  <c r="G70" i="39"/>
  <c r="E70" i="39"/>
  <c r="D70" i="39"/>
  <c r="C70" i="39"/>
  <c r="J68" i="39"/>
  <c r="H68" i="39"/>
  <c r="F68" i="39"/>
  <c r="I68" i="39"/>
  <c r="J67" i="39"/>
  <c r="H67" i="39"/>
  <c r="F67" i="39"/>
  <c r="I67" i="39" s="1"/>
  <c r="G66" i="39"/>
  <c r="E66" i="39"/>
  <c r="D66" i="39"/>
  <c r="C66" i="39"/>
  <c r="J65" i="39"/>
  <c r="H65" i="39"/>
  <c r="F65" i="39"/>
  <c r="I65" i="39" s="1"/>
  <c r="J64" i="39"/>
  <c r="H64" i="39"/>
  <c r="F64" i="39"/>
  <c r="I64" i="39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F50" i="39" s="1"/>
  <c r="G50" i="39"/>
  <c r="E50" i="39"/>
  <c r="D50" i="39"/>
  <c r="C50" i="39"/>
  <c r="J49" i="39"/>
  <c r="H49" i="39"/>
  <c r="F49" i="39"/>
  <c r="J48" i="39"/>
  <c r="H48" i="39"/>
  <c r="F48" i="39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I41" i="39" s="1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J33" i="39"/>
  <c r="H33" i="39"/>
  <c r="F33" i="39"/>
  <c r="I33" i="39" s="1"/>
  <c r="J31" i="39"/>
  <c r="H31" i="39"/>
  <c r="F31" i="39"/>
  <c r="I31" i="39" s="1"/>
  <c r="J30" i="39"/>
  <c r="H30" i="39"/>
  <c r="F30" i="39"/>
  <c r="I30" i="39" s="1"/>
  <c r="J29" i="39"/>
  <c r="H29" i="39"/>
  <c r="F29" i="39"/>
  <c r="I29" i="39" s="1"/>
  <c r="G28" i="39"/>
  <c r="E28" i="39"/>
  <c r="D28" i="39"/>
  <c r="C28" i="39"/>
  <c r="J27" i="39"/>
  <c r="H27" i="39"/>
  <c r="F27" i="39"/>
  <c r="I27" i="39" s="1"/>
  <c r="J25" i="39"/>
  <c r="H25" i="39"/>
  <c r="F25" i="39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C18" i="39"/>
  <c r="J17" i="39"/>
  <c r="H17" i="39"/>
  <c r="F17" i="39"/>
  <c r="I17" i="39" s="1"/>
  <c r="J16" i="39"/>
  <c r="H16" i="39"/>
  <c r="F16" i="39"/>
  <c r="I16" i="39" s="1"/>
  <c r="G15" i="39"/>
  <c r="E15" i="39"/>
  <c r="D15" i="39"/>
  <c r="C15" i="39"/>
  <c r="J14" i="39"/>
  <c r="H14" i="39"/>
  <c r="F14" i="39"/>
  <c r="F13" i="39" s="1"/>
  <c r="G13" i="39"/>
  <c r="E13" i="39"/>
  <c r="D13" i="39"/>
  <c r="D74" i="39" s="1"/>
  <c r="C13" i="39"/>
  <c r="J12" i="39"/>
  <c r="H12" i="39"/>
  <c r="F12" i="39"/>
  <c r="I12" i="39" s="1"/>
  <c r="J11" i="39"/>
  <c r="H11" i="39"/>
  <c r="F11" i="39"/>
  <c r="I11" i="39" s="1"/>
  <c r="G10" i="39"/>
  <c r="G74" i="39" s="1"/>
  <c r="E10" i="39"/>
  <c r="C10" i="39"/>
  <c r="J29" i="38"/>
  <c r="F29" i="38"/>
  <c r="I29" i="38" s="1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I62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F31" i="38" s="1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J15" i="38"/>
  <c r="H15" i="38"/>
  <c r="F15" i="38"/>
  <c r="I15" i="38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H10" i="25"/>
  <c r="E32" i="25"/>
  <c r="C32" i="25"/>
  <c r="J33" i="25"/>
  <c r="F33" i="25"/>
  <c r="I33" i="25" s="1"/>
  <c r="F34" i="25"/>
  <c r="D32" i="25"/>
  <c r="I73" i="42"/>
  <c r="F13" i="42"/>
  <c r="F28" i="42"/>
  <c r="I46" i="42"/>
  <c r="F68" i="41"/>
  <c r="I30" i="41"/>
  <c r="F64" i="41"/>
  <c r="F13" i="41"/>
  <c r="F18" i="41"/>
  <c r="I74" i="41"/>
  <c r="F15" i="41"/>
  <c r="I69" i="41"/>
  <c r="F22" i="41"/>
  <c r="I44" i="41"/>
  <c r="I71" i="40"/>
  <c r="F47" i="40"/>
  <c r="F18" i="40"/>
  <c r="F36" i="39"/>
  <c r="I24" i="39"/>
  <c r="F63" i="39"/>
  <c r="I14" i="39"/>
  <c r="F18" i="39"/>
  <c r="I49" i="39"/>
  <c r="I62" i="39"/>
  <c r="I56" i="38"/>
  <c r="I20" i="38"/>
  <c r="F12" i="38"/>
  <c r="I22" i="38"/>
  <c r="F26" i="38"/>
  <c r="I54" i="38"/>
  <c r="I13" i="38"/>
  <c r="I37" i="38"/>
  <c r="F6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J64" i="25"/>
  <c r="H64" i="25"/>
  <c r="F64" i="25"/>
  <c r="J63" i="25"/>
  <c r="H63" i="25"/>
  <c r="F63" i="25"/>
  <c r="I63" i="25" s="1"/>
  <c r="G62" i="25"/>
  <c r="E62" i="25"/>
  <c r="E65" i="25" s="1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G56" i="25"/>
  <c r="E56" i="25"/>
  <c r="D56" i="25"/>
  <c r="C56" i="25"/>
  <c r="J55" i="25"/>
  <c r="H55" i="25"/>
  <c r="F55" i="25"/>
  <c r="I55" i="25" s="1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G45" i="25"/>
  <c r="E45" i="25"/>
  <c r="D45" i="25"/>
  <c r="C45" i="25"/>
  <c r="J44" i="25"/>
  <c r="H44" i="25"/>
  <c r="F44" i="25"/>
  <c r="I44" i="25" s="1"/>
  <c r="J43" i="25"/>
  <c r="H43" i="25"/>
  <c r="F43" i="25"/>
  <c r="I43" i="25" s="1"/>
  <c r="G42" i="25"/>
  <c r="E42" i="25"/>
  <c r="D42" i="25"/>
  <c r="C42" i="25"/>
  <c r="J41" i="25"/>
  <c r="H41" i="25"/>
  <c r="F41" i="25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I23" i="25" s="1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F15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I10" i="25" s="1"/>
  <c r="G9" i="25"/>
  <c r="E9" i="25"/>
  <c r="C9" i="25"/>
  <c r="F22" i="25"/>
  <c r="F62" i="25"/>
  <c r="I64" i="25"/>
  <c r="I27" i="25"/>
  <c r="I57" i="42"/>
  <c r="I49" i="42"/>
  <c r="F28" i="43"/>
  <c r="F68" i="45"/>
  <c r="I73" i="43"/>
  <c r="I47" i="43"/>
  <c r="I46" i="45"/>
  <c r="I42" i="45"/>
  <c r="K57" i="39" l="1"/>
  <c r="K51" i="39"/>
  <c r="K35" i="39"/>
  <c r="K20" i="39"/>
  <c r="K33" i="39"/>
  <c r="K73" i="39"/>
  <c r="K48" i="39"/>
  <c r="K41" i="39"/>
  <c r="K38" i="39"/>
  <c r="K45" i="39"/>
  <c r="K71" i="39"/>
  <c r="K46" i="39"/>
  <c r="F35" i="25"/>
  <c r="F55" i="40"/>
  <c r="F64" i="43"/>
  <c r="F61" i="45"/>
  <c r="F51" i="45"/>
  <c r="G67" i="38"/>
  <c r="F56" i="42"/>
  <c r="I51" i="39"/>
  <c r="F55" i="39"/>
  <c r="D74" i="40"/>
  <c r="F34" i="42"/>
  <c r="F15" i="43"/>
  <c r="C76" i="45"/>
  <c r="F13" i="40"/>
  <c r="D65" i="25"/>
  <c r="K57" i="25" s="1"/>
  <c r="F40" i="40"/>
  <c r="D76" i="41"/>
  <c r="K55" i="41" s="1"/>
  <c r="F36" i="38"/>
  <c r="E74" i="40"/>
  <c r="J74" i="40" s="1"/>
  <c r="F41" i="42"/>
  <c r="F72" i="42"/>
  <c r="F33" i="38"/>
  <c r="D76" i="42"/>
  <c r="K65" i="42" s="1"/>
  <c r="I16" i="25"/>
  <c r="F41" i="41"/>
  <c r="C67" i="38"/>
  <c r="E67" i="38"/>
  <c r="F70" i="39"/>
  <c r="F46" i="38"/>
  <c r="C74" i="39"/>
  <c r="F36" i="40"/>
  <c r="I16" i="42"/>
  <c r="F59" i="25"/>
  <c r="F44" i="39"/>
  <c r="E76" i="43"/>
  <c r="F48" i="43"/>
  <c r="F34" i="43"/>
  <c r="I36" i="25"/>
  <c r="F44" i="40"/>
  <c r="F45" i="41"/>
  <c r="F51" i="42"/>
  <c r="F34" i="39"/>
  <c r="F60" i="39"/>
  <c r="F56" i="43"/>
  <c r="K24" i="42"/>
  <c r="K30" i="42"/>
  <c r="K31" i="42"/>
  <c r="K75" i="42"/>
  <c r="K58" i="42"/>
  <c r="K63" i="42"/>
  <c r="K57" i="42"/>
  <c r="K50" i="42"/>
  <c r="K40" i="42"/>
  <c r="K20" i="42"/>
  <c r="K26" i="42"/>
  <c r="K29" i="42"/>
  <c r="K37" i="42"/>
  <c r="K73" i="42"/>
  <c r="K14" i="42"/>
  <c r="K35" i="42"/>
  <c r="K42" i="42"/>
  <c r="K25" i="42"/>
  <c r="K55" i="42"/>
  <c r="K53" i="42"/>
  <c r="K38" i="42"/>
  <c r="K49" i="42"/>
  <c r="K46" i="42"/>
  <c r="K23" i="42"/>
  <c r="K43" i="42"/>
  <c r="K11" i="42"/>
  <c r="K39" i="42"/>
  <c r="K67" i="42"/>
  <c r="K69" i="42"/>
  <c r="K27" i="42"/>
  <c r="K40" i="25"/>
  <c r="K29" i="25"/>
  <c r="K20" i="25"/>
  <c r="K64" i="25"/>
  <c r="K37" i="25"/>
  <c r="K17" i="25"/>
  <c r="K27" i="25"/>
  <c r="K41" i="25"/>
  <c r="K36" i="25"/>
  <c r="K25" i="25"/>
  <c r="K10" i="25"/>
  <c r="K31" i="25"/>
  <c r="K43" i="25"/>
  <c r="K28" i="25"/>
  <c r="K47" i="25"/>
  <c r="K44" i="25"/>
  <c r="I64" i="40"/>
  <c r="F63" i="40"/>
  <c r="I49" i="41"/>
  <c r="F48" i="41"/>
  <c r="I23" i="42"/>
  <c r="F22" i="42"/>
  <c r="F18" i="43"/>
  <c r="I19" i="43"/>
  <c r="F51" i="41"/>
  <c r="K49" i="41"/>
  <c r="K25" i="41"/>
  <c r="K39" i="41"/>
  <c r="I41" i="38"/>
  <c r="F40" i="38"/>
  <c r="I29" i="40"/>
  <c r="F28" i="40"/>
  <c r="I67" i="40"/>
  <c r="F66" i="40"/>
  <c r="K39" i="39"/>
  <c r="K27" i="39"/>
  <c r="K29" i="39"/>
  <c r="F17" i="38"/>
  <c r="I58" i="39"/>
  <c r="I17" i="40"/>
  <c r="F15" i="40"/>
  <c r="I62" i="40"/>
  <c r="F60" i="40"/>
  <c r="H65" i="25"/>
  <c r="F42" i="25"/>
  <c r="I57" i="25"/>
  <c r="F56" i="25"/>
  <c r="K24" i="40"/>
  <c r="K71" i="40"/>
  <c r="F22" i="43"/>
  <c r="I23" i="43"/>
  <c r="F53" i="25"/>
  <c r="F14" i="38"/>
  <c r="I16" i="38"/>
  <c r="I29" i="45"/>
  <c r="F28" i="45"/>
  <c r="F12" i="25"/>
  <c r="F26" i="25"/>
  <c r="K54" i="39"/>
  <c r="K38" i="40"/>
  <c r="F15" i="39"/>
  <c r="F22" i="40"/>
  <c r="F58" i="38"/>
  <c r="I59" i="38"/>
  <c r="C76" i="41"/>
  <c r="F28" i="41"/>
  <c r="G76" i="42"/>
  <c r="J76" i="42" s="1"/>
  <c r="C76" i="42"/>
  <c r="H76" i="42"/>
  <c r="F43" i="38"/>
  <c r="I45" i="38"/>
  <c r="J76" i="41"/>
  <c r="I19" i="25"/>
  <c r="F18" i="25"/>
  <c r="K53" i="39"/>
  <c r="K25" i="39"/>
  <c r="K14" i="39"/>
  <c r="K58" i="39"/>
  <c r="K31" i="39"/>
  <c r="K32" i="39"/>
  <c r="K62" i="39"/>
  <c r="K42" i="39"/>
  <c r="K52" i="39"/>
  <c r="K16" i="39"/>
  <c r="K49" i="39"/>
  <c r="K43" i="39"/>
  <c r="K37" i="39"/>
  <c r="K23" i="39"/>
  <c r="K64" i="39"/>
  <c r="K11" i="39"/>
  <c r="K24" i="39"/>
  <c r="K65" i="39"/>
  <c r="F68" i="43"/>
  <c r="I69" i="43"/>
  <c r="I41" i="25"/>
  <c r="F39" i="25"/>
  <c r="K26" i="39"/>
  <c r="K30" i="39"/>
  <c r="K30" i="41"/>
  <c r="K32" i="41"/>
  <c r="F56" i="41"/>
  <c r="D67" i="38"/>
  <c r="I57" i="38"/>
  <c r="F55" i="38"/>
  <c r="F22" i="39"/>
  <c r="I25" i="39"/>
  <c r="I48" i="39"/>
  <c r="F47" i="39"/>
  <c r="I52" i="40"/>
  <c r="F50" i="40"/>
  <c r="D76" i="43"/>
  <c r="I50" i="25"/>
  <c r="F49" i="25"/>
  <c r="I23" i="38"/>
  <c r="F21" i="38"/>
  <c r="F68" i="42"/>
  <c r="C65" i="25"/>
  <c r="F45" i="25"/>
  <c r="I46" i="25"/>
  <c r="K67" i="39"/>
  <c r="K56" i="39"/>
  <c r="K30" i="40"/>
  <c r="F28" i="39"/>
  <c r="E74" i="39"/>
  <c r="F72" i="43"/>
  <c r="I16" i="43"/>
  <c r="I52" i="43"/>
  <c r="F66" i="39"/>
  <c r="F74" i="39" s="1"/>
  <c r="I74" i="39" s="1"/>
  <c r="F18" i="42"/>
  <c r="C76" i="43"/>
  <c r="I62" i="43"/>
  <c r="F40" i="39"/>
  <c r="F61" i="41"/>
  <c r="F72" i="41"/>
  <c r="F50" i="38"/>
  <c r="F70" i="40"/>
  <c r="F74" i="40" s="1"/>
  <c r="I74" i="40" s="1"/>
  <c r="I43" i="42"/>
  <c r="I65" i="43"/>
  <c r="I57" i="43"/>
  <c r="F72" i="45"/>
  <c r="G76" i="43"/>
  <c r="F41" i="43"/>
  <c r="F30" i="25"/>
  <c r="F64" i="42"/>
  <c r="F36" i="42"/>
  <c r="F48" i="45"/>
  <c r="F34" i="45"/>
  <c r="F15" i="45"/>
  <c r="H76" i="43"/>
  <c r="G65" i="25"/>
  <c r="J65" i="25" s="1"/>
  <c r="F45" i="43"/>
  <c r="F36" i="43"/>
  <c r="F76" i="43" s="1"/>
  <c r="I76" i="43" s="1"/>
  <c r="K33" i="46"/>
  <c r="K50" i="46"/>
  <c r="K20" i="46"/>
  <c r="K16" i="46"/>
  <c r="J77" i="46"/>
  <c r="K55" i="46"/>
  <c r="K30" i="46"/>
  <c r="K47" i="46"/>
  <c r="K54" i="46"/>
  <c r="K32" i="46"/>
  <c r="K11" i="46"/>
  <c r="K63" i="46"/>
  <c r="K38" i="46"/>
  <c r="K27" i="46"/>
  <c r="K23" i="46"/>
  <c r="K57" i="46"/>
  <c r="K29" i="46"/>
  <c r="K42" i="46"/>
  <c r="K58" i="46"/>
  <c r="K35" i="46"/>
  <c r="K67" i="46"/>
  <c r="K31" i="46"/>
  <c r="K40" i="46"/>
  <c r="K76" i="46"/>
  <c r="K37" i="46"/>
  <c r="K69" i="46"/>
  <c r="K26" i="46"/>
  <c r="K46" i="46"/>
  <c r="K65" i="46"/>
  <c r="K43" i="46"/>
  <c r="K74" i="46"/>
  <c r="K39" i="46"/>
  <c r="K44" i="46"/>
  <c r="K14" i="46"/>
  <c r="K49" i="46"/>
  <c r="K24" i="46"/>
  <c r="K52" i="46"/>
  <c r="K25" i="46"/>
  <c r="K53" i="46"/>
  <c r="F77" i="46"/>
  <c r="I77" i="46" s="1"/>
  <c r="D76" i="45"/>
  <c r="K55" i="45" s="1"/>
  <c r="F56" i="45"/>
  <c r="K38" i="45"/>
  <c r="K43" i="45"/>
  <c r="I52" i="45"/>
  <c r="G76" i="45"/>
  <c r="K67" i="45"/>
  <c r="K37" i="45"/>
  <c r="K24" i="45"/>
  <c r="K44" i="45"/>
  <c r="K75" i="45"/>
  <c r="K23" i="45"/>
  <c r="I14" i="45"/>
  <c r="F64" i="45"/>
  <c r="E76" i="45"/>
  <c r="H76" i="45" s="1"/>
  <c r="F22" i="45"/>
  <c r="K51" i="25"/>
  <c r="K54" i="25"/>
  <c r="K13" i="25"/>
  <c r="K23" i="25"/>
  <c r="K52" i="25"/>
  <c r="K63" i="25"/>
  <c r="K46" i="25"/>
  <c r="K50" i="25"/>
  <c r="K16" i="25"/>
  <c r="J76" i="43"/>
  <c r="K24" i="25"/>
  <c r="K14" i="25"/>
  <c r="K58" i="25"/>
  <c r="K34" i="25"/>
  <c r="K33" i="25"/>
  <c r="K48" i="25"/>
  <c r="K38" i="25"/>
  <c r="F61" i="38"/>
  <c r="F41" i="45"/>
  <c r="I46" i="43"/>
  <c r="I42" i="43"/>
  <c r="F18" i="45"/>
  <c r="F61" i="42"/>
  <c r="I62" i="45"/>
  <c r="I16" i="45"/>
  <c r="I65" i="45"/>
  <c r="K45" i="40" l="1"/>
  <c r="K43" i="40"/>
  <c r="K42" i="40"/>
  <c r="K48" i="40"/>
  <c r="K57" i="40"/>
  <c r="K56" i="40"/>
  <c r="K27" i="41"/>
  <c r="K26" i="41"/>
  <c r="K16" i="45"/>
  <c r="K47" i="45"/>
  <c r="K65" i="45"/>
  <c r="F76" i="41"/>
  <c r="I76" i="41" s="1"/>
  <c r="K35" i="41"/>
  <c r="K64" i="40"/>
  <c r="K20" i="40"/>
  <c r="K27" i="40"/>
  <c r="K74" i="40" s="1"/>
  <c r="K23" i="40"/>
  <c r="K63" i="41"/>
  <c r="K37" i="41"/>
  <c r="K16" i="41"/>
  <c r="K16" i="42"/>
  <c r="K32" i="42"/>
  <c r="K44" i="42"/>
  <c r="K65" i="41"/>
  <c r="K67" i="41"/>
  <c r="K69" i="45"/>
  <c r="K33" i="45"/>
  <c r="K14" i="40"/>
  <c r="H74" i="40"/>
  <c r="K29" i="40"/>
  <c r="K62" i="40"/>
  <c r="K47" i="41"/>
  <c r="K24" i="41"/>
  <c r="K14" i="41"/>
  <c r="K67" i="40"/>
  <c r="H76" i="41"/>
  <c r="K32" i="40"/>
  <c r="K26" i="40"/>
  <c r="K53" i="45"/>
  <c r="K46" i="45"/>
  <c r="K35" i="45"/>
  <c r="K52" i="45"/>
  <c r="K29" i="45"/>
  <c r="K33" i="40"/>
  <c r="K51" i="40"/>
  <c r="K46" i="40"/>
  <c r="K65" i="40"/>
  <c r="K20" i="41"/>
  <c r="K38" i="41"/>
  <c r="K49" i="40"/>
  <c r="J67" i="38"/>
  <c r="K54" i="40"/>
  <c r="K73" i="41"/>
  <c r="F67" i="38"/>
  <c r="I67" i="38" s="1"/>
  <c r="K25" i="45"/>
  <c r="K26" i="45"/>
  <c r="K20" i="45"/>
  <c r="K32" i="45"/>
  <c r="K31" i="41"/>
  <c r="K53" i="40"/>
  <c r="K52" i="40"/>
  <c r="K31" i="40"/>
  <c r="K69" i="41"/>
  <c r="K76" i="42"/>
  <c r="K33" i="42"/>
  <c r="K50" i="41"/>
  <c r="K44" i="41"/>
  <c r="K29" i="41"/>
  <c r="K46" i="41"/>
  <c r="K33" i="41"/>
  <c r="K57" i="41"/>
  <c r="K52" i="41"/>
  <c r="K43" i="41"/>
  <c r="K23" i="41"/>
  <c r="K49" i="45"/>
  <c r="K42" i="45"/>
  <c r="K50" i="45"/>
  <c r="K58" i="41"/>
  <c r="K39" i="40"/>
  <c r="K54" i="41"/>
  <c r="K25" i="40"/>
  <c r="K16" i="40"/>
  <c r="K35" i="40"/>
  <c r="K75" i="41"/>
  <c r="K42" i="41"/>
  <c r="K60" i="25"/>
  <c r="K55" i="25"/>
  <c r="K52" i="42"/>
  <c r="K54" i="42"/>
  <c r="K47" i="42"/>
  <c r="K41" i="40"/>
  <c r="F65" i="25"/>
  <c r="I65" i="25" s="1"/>
  <c r="K73" i="40"/>
  <c r="K11" i="40"/>
  <c r="K37" i="40"/>
  <c r="K53" i="41"/>
  <c r="K11" i="41"/>
  <c r="K40" i="41"/>
  <c r="H74" i="39"/>
  <c r="J74" i="39"/>
  <c r="K57" i="45"/>
  <c r="K52" i="43"/>
  <c r="K37" i="43"/>
  <c r="K42" i="43"/>
  <c r="K23" i="43"/>
  <c r="K67" i="43"/>
  <c r="K75" i="43"/>
  <c r="K53" i="43"/>
  <c r="K50" i="43"/>
  <c r="K31" i="43"/>
  <c r="K32" i="43"/>
  <c r="K25" i="43"/>
  <c r="K26" i="43"/>
  <c r="K65" i="43"/>
  <c r="K43" i="43"/>
  <c r="K40" i="43"/>
  <c r="K29" i="43"/>
  <c r="K30" i="43"/>
  <c r="K11" i="43"/>
  <c r="K47" i="43"/>
  <c r="K20" i="43"/>
  <c r="K58" i="43"/>
  <c r="K69" i="43"/>
  <c r="K14" i="43"/>
  <c r="K33" i="43"/>
  <c r="K16" i="43"/>
  <c r="K57" i="43"/>
  <c r="K35" i="43"/>
  <c r="K24" i="43"/>
  <c r="K54" i="43"/>
  <c r="K49" i="43"/>
  <c r="K27" i="43"/>
  <c r="K39" i="43"/>
  <c r="K44" i="43"/>
  <c r="K38" i="43"/>
  <c r="K55" i="43"/>
  <c r="K63" i="43"/>
  <c r="K46" i="43"/>
  <c r="K73" i="43"/>
  <c r="F76" i="42"/>
  <c r="I76" i="42" s="1"/>
  <c r="K24" i="38"/>
  <c r="K65" i="38"/>
  <c r="K19" i="38"/>
  <c r="K38" i="38"/>
  <c r="K23" i="38"/>
  <c r="K51" i="38"/>
  <c r="K57" i="38"/>
  <c r="K25" i="38"/>
  <c r="K42" i="38"/>
  <c r="K45" i="38"/>
  <c r="K60" i="38"/>
  <c r="K22" i="38"/>
  <c r="K27" i="38"/>
  <c r="K16" i="38"/>
  <c r="K62" i="38"/>
  <c r="K28" i="38"/>
  <c r="K44" i="38"/>
  <c r="K32" i="38"/>
  <c r="K29" i="38"/>
  <c r="K15" i="38"/>
  <c r="K30" i="38"/>
  <c r="K37" i="38"/>
  <c r="K35" i="38"/>
  <c r="K48" i="38"/>
  <c r="K10" i="38"/>
  <c r="K49" i="38"/>
  <c r="K59" i="38"/>
  <c r="K34" i="38"/>
  <c r="K54" i="38"/>
  <c r="K39" i="38"/>
  <c r="K66" i="38"/>
  <c r="K53" i="38"/>
  <c r="K56" i="38"/>
  <c r="K47" i="38"/>
  <c r="K52" i="38"/>
  <c r="K41" i="38"/>
  <c r="K13" i="38"/>
  <c r="K74" i="39"/>
  <c r="H67" i="38"/>
  <c r="K77" i="46"/>
  <c r="K58" i="45"/>
  <c r="K14" i="45"/>
  <c r="K31" i="45"/>
  <c r="K54" i="45"/>
  <c r="K63" i="45"/>
  <c r="K30" i="45"/>
  <c r="K11" i="45"/>
  <c r="K73" i="45"/>
  <c r="K27" i="45"/>
  <c r="K40" i="45"/>
  <c r="K39" i="45"/>
  <c r="J76" i="45"/>
  <c r="K65" i="25"/>
  <c r="F76" i="45"/>
  <c r="I76" i="45" s="1"/>
  <c r="F78" i="47"/>
  <c r="K76" i="45" l="1"/>
  <c r="K76" i="41"/>
  <c r="K67" i="38"/>
  <c r="K76" i="43"/>
</calcChain>
</file>

<file path=xl/sharedStrings.xml><?xml version="1.0" encoding="utf-8"?>
<sst xmlns="http://schemas.openxmlformats.org/spreadsheetml/2006/main" count="917" uniqueCount="97">
  <si>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</si>
  <si>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</si>
  <si>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</si>
  <si>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</si>
  <si>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</si>
  <si>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</si>
  <si>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</si>
  <si>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</si>
  <si>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</si>
  <si>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</si>
  <si>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</si>
  <si>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</si>
  <si>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</si>
  <si>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</si>
  <si>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</si>
  <si>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</si>
  <si>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</si>
  <si>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</si>
  <si>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</si>
  <si>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</si>
  <si>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</si>
  <si>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</si>
  <si>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</si>
  <si>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</si>
  <si>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</si>
  <si>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</si>
  <si>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</si>
  <si>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</si>
  <si>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</si>
  <si>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</si>
  <si>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</si>
  <si>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</si>
  <si>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</si>
  <si>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</si>
  <si>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</si>
  <si>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</si>
  <si>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</si>
  <si>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</si>
  <si>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</si>
  <si>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</si>
  <si>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</si>
  <si>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</si>
  <si>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</si>
  <si>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</si>
  <si>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</si>
  <si>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</si>
  <si>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</si>
  <si>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</si>
  <si>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</si>
  <si>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</si>
  <si>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</si>
  <si>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</si>
  <si>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</si>
  <si>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</si>
  <si>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</si>
  <si>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</si>
  <si>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</si>
  <si>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</si>
  <si>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</si>
  <si>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</si>
  <si>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</si>
  <si>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</si>
  <si>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</si>
  <si>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</si>
  <si>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</si>
  <si>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</si>
  <si>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</si>
  <si>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</si>
  <si>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</si>
  <si>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</si>
  <si>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</si>
  <si>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</si>
  <si>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</si>
  <si>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</si>
  <si>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</si>
  <si>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</si>
  <si>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</si>
  <si>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</si>
  <si>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</si>
  <si>
    <t>POSIÇÃO: 01/janeiro  a 31/agosto 2024 - 03-09-2024</t>
  </si>
  <si>
    <t>Fonte: I-GESP/SEFAZ - 03-09.2024</t>
  </si>
  <si>
    <t>Fonte:2700 (recursos de convênio</t>
  </si>
  <si>
    <t>Fonte:2700 (recursos convenio)</t>
  </si>
  <si>
    <t xml:space="preserve">        </t>
  </si>
  <si>
    <t>Fonte: I-GESP/SEFAZ - 07-10.2024</t>
  </si>
  <si>
    <t>POSIÇÃO: 01/JANEIRO a 30/SETEMBRO 2024 - 07-10-2024</t>
  </si>
  <si>
    <t>Fonte: 2500 (recursos do Estado)</t>
  </si>
  <si>
    <t>Fonte: I-GESP/SEFAZ - 04-11.2024</t>
  </si>
  <si>
    <t>POSIÇÃO: 01/JANEIRO a 31/OUTUBRO DE 2024 - 04-11-2024</t>
  </si>
  <si>
    <t>Fonte: 2700 (recursos  convênio)</t>
  </si>
  <si>
    <t>Fonte: 2700 (recursos de convênio</t>
  </si>
  <si>
    <t>Fonte: 2700 (recursos de convênio)</t>
  </si>
  <si>
    <t xml:space="preserve">Dotação Atualizada (*) </t>
  </si>
  <si>
    <t xml:space="preserve">Liberado </t>
  </si>
  <si>
    <t>A liberar</t>
  </si>
  <si>
    <t xml:space="preserve">Executado </t>
  </si>
  <si>
    <t>Levantamento  de dados e tabulação: Heraldo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</si>
</sst>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</font>
    <font>
      <sz val="14"/>
      <color rgb="FFFF0000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3" fontId="0" fillId="0" borderId="2" xfId="1" applyFont="1" applyFill="1" applyBorder="1"/>
    <xf numFmtId="43" fontId="2" fillId="0" borderId="2" xfId="1" applyFont="1" applyFill="1" applyBorder="1"/>
    <xf numFmtId="43" fontId="0" fillId="0" borderId="3" xfId="0" applyNumberFormat="1" applyBorder="1"/>
    <xf numFmtId="164" fontId="2" fillId="0" borderId="3" xfId="1" applyNumberFormat="1" applyFont="1" applyFill="1" applyBorder="1"/>
    <xf numFmtId="164" fontId="0" fillId="0" borderId="3" xfId="0" applyNumberFormat="1" applyBorder="1"/>
    <xf numFmtId="164" fontId="2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/>
    <xf numFmtId="2" fontId="0" fillId="0" borderId="5" xfId="0" applyNumberFormat="1" applyBorder="1"/>
    <xf numFmtId="43" fontId="0" fillId="0" borderId="6" xfId="1" applyFont="1" applyFill="1" applyBorder="1"/>
    <xf numFmtId="4" fontId="0" fillId="0" borderId="6" xfId="0" applyNumberFormat="1" applyBorder="1" applyAlignment="1">
      <alignment vertical="center" wrapText="1"/>
    </xf>
    <xf numFmtId="43" fontId="2" fillId="0" borderId="6" xfId="1" applyFont="1" applyFill="1" applyBorder="1"/>
    <xf numFmtId="4" fontId="0" fillId="0" borderId="6" xfId="0" applyNumberFormat="1" applyBorder="1"/>
    <xf numFmtId="43" fontId="0" fillId="0" borderId="7" xfId="0" applyNumberFormat="1" applyBorder="1"/>
    <xf numFmtId="2" fontId="0" fillId="0" borderId="8" xfId="0" applyNumberFormat="1" applyBorder="1"/>
    <xf numFmtId="0" fontId="4" fillId="0" borderId="9" xfId="0" applyFont="1" applyBorder="1"/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0" fontId="0" fillId="0" borderId="9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distributed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4" fontId="0" fillId="0" borderId="7" xfId="0" applyNumberFormat="1" applyBorder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0" fontId="0" fillId="0" borderId="15" xfId="0" applyBorder="1"/>
    <xf numFmtId="43" fontId="0" fillId="0" borderId="6" xfId="0" applyNumberFormat="1" applyBorder="1"/>
    <xf numFmtId="0" fontId="0" fillId="2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8" xfId="1" applyFont="1" applyFill="1" applyBorder="1"/>
    <xf numFmtId="43" fontId="3" fillId="2" borderId="19" xfId="0" applyNumberFormat="1" applyFont="1" applyFill="1" applyBorder="1"/>
    <xf numFmtId="2" fontId="3" fillId="2" borderId="20" xfId="0" applyNumberFormat="1" applyFont="1" applyFill="1" applyBorder="1"/>
    <xf numFmtId="0" fontId="0" fillId="0" borderId="21" xfId="0" applyBorder="1"/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0" fontId="3" fillId="2" borderId="22" xfId="0" applyFont="1" applyFill="1" applyBorder="1" applyAlignment="1">
      <alignment horizontal="center" vertical="center"/>
    </xf>
    <xf numFmtId="0" fontId="0" fillId="3" borderId="23" xfId="0" applyFill="1" applyBorder="1"/>
    <xf numFmtId="43" fontId="2" fillId="3" borderId="24" xfId="1" applyFont="1" applyFill="1" applyBorder="1" applyAlignment="1"/>
    <xf numFmtId="164" fontId="2" fillId="3" borderId="24" xfId="1" applyNumberFormat="1" applyFont="1" applyFill="1" applyBorder="1" applyAlignment="1"/>
    <xf numFmtId="43" fontId="2" fillId="0" borderId="24" xfId="1" applyFont="1" applyFill="1" applyBorder="1"/>
    <xf numFmtId="4" fontId="0" fillId="0" borderId="24" xfId="0" applyNumberFormat="1" applyBorder="1"/>
    <xf numFmtId="164" fontId="0" fillId="0" borderId="25" xfId="0" applyNumberFormat="1" applyBorder="1"/>
    <xf numFmtId="43" fontId="0" fillId="0" borderId="25" xfId="0" applyNumberFormat="1" applyBorder="1"/>
    <xf numFmtId="2" fontId="0" fillId="0" borderId="26" xfId="0" applyNumberFormat="1" applyBorder="1"/>
    <xf numFmtId="0" fontId="3" fillId="4" borderId="17" xfId="0" applyFont="1" applyFill="1" applyBorder="1"/>
    <xf numFmtId="43" fontId="3" fillId="4" borderId="18" xfId="1" applyFont="1" applyFill="1" applyBorder="1" applyAlignment="1"/>
    <xf numFmtId="43" fontId="0" fillId="4" borderId="18" xfId="1" applyFont="1" applyFill="1" applyBorder="1" applyAlignment="1"/>
    <xf numFmtId="43" fontId="0" fillId="4" borderId="20" xfId="1" applyFont="1" applyFill="1" applyBorder="1" applyAlignment="1"/>
    <xf numFmtId="0" fontId="0" fillId="0" borderId="27" xfId="0" applyBorder="1"/>
    <xf numFmtId="43" fontId="0" fillId="0" borderId="24" xfId="1" applyFont="1" applyFill="1" applyBorder="1"/>
    <xf numFmtId="43" fontId="3" fillId="4" borderId="19" xfId="1" applyFont="1" applyFill="1" applyBorder="1" applyAlignment="1"/>
    <xf numFmtId="2" fontId="0" fillId="4" borderId="20" xfId="0" applyNumberFormat="1" applyFill="1" applyBorder="1"/>
    <xf numFmtId="0" fontId="5" fillId="4" borderId="17" xfId="0" applyFont="1" applyFill="1" applyBorder="1"/>
    <xf numFmtId="164" fontId="3" fillId="4" borderId="18" xfId="1" applyNumberFormat="1" applyFont="1" applyFill="1" applyBorder="1" applyAlignment="1"/>
    <xf numFmtId="4" fontId="0" fillId="0" borderId="25" xfId="0" applyNumberFormat="1" applyBorder="1"/>
    <xf numFmtId="0" fontId="0" fillId="0" borderId="22" xfId="0" applyBorder="1"/>
    <xf numFmtId="43" fontId="0" fillId="0" borderId="11" xfId="1" applyFont="1" applyFill="1" applyBorder="1"/>
    <xf numFmtId="4" fontId="0" fillId="0" borderId="11" xfId="0" applyNumberFormat="1" applyBorder="1" applyAlignment="1">
      <alignment vertical="center" wrapText="1"/>
    </xf>
    <xf numFmtId="43" fontId="2" fillId="0" borderId="11" xfId="1" applyFont="1" applyFill="1" applyBorder="1"/>
    <xf numFmtId="4" fontId="0" fillId="0" borderId="13" xfId="0" applyNumberFormat="1" applyBorder="1" applyAlignment="1">
      <alignment vertical="center" wrapText="1"/>
    </xf>
    <xf numFmtId="164" fontId="0" fillId="0" borderId="13" xfId="0" applyNumberFormat="1" applyBorder="1"/>
    <xf numFmtId="43" fontId="0" fillId="0" borderId="13" xfId="0" applyNumberFormat="1" applyBorder="1"/>
    <xf numFmtId="4" fontId="0" fillId="0" borderId="13" xfId="0" applyNumberFormat="1" applyBorder="1"/>
    <xf numFmtId="2" fontId="0" fillId="0" borderId="14" xfId="0" applyNumberFormat="1" applyBorder="1"/>
    <xf numFmtId="164" fontId="3" fillId="4" borderId="18" xfId="1" applyNumberFormat="1" applyFont="1" applyFill="1" applyBorder="1"/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43" fontId="3" fillId="4" borderId="18" xfId="1" applyFont="1" applyFill="1" applyBorder="1"/>
    <xf numFmtId="164" fontId="2" fillId="0" borderId="25" xfId="1" applyNumberFormat="1" applyFont="1" applyFill="1" applyBorder="1"/>
    <xf numFmtId="164" fontId="2" fillId="0" borderId="24" xfId="1" applyNumberFormat="1" applyFont="1" applyFill="1" applyBorder="1"/>
    <xf numFmtId="164" fontId="3" fillId="4" borderId="19" xfId="1" applyNumberFormat="1" applyFont="1" applyFill="1" applyBorder="1" applyAlignment="1"/>
    <xf numFmtId="43" fontId="3" fillId="4" borderId="28" xfId="1" applyFont="1" applyFill="1" applyBorder="1" applyAlignment="1"/>
    <xf numFmtId="4" fontId="0" fillId="0" borderId="25" xfId="0" applyNumberFormat="1" applyBorder="1" applyAlignment="1">
      <alignment vertical="center" wrapText="1"/>
    </xf>
    <xf numFmtId="43" fontId="3" fillId="3" borderId="24" xfId="1" applyFont="1" applyFill="1" applyBorder="1" applyAlignment="1"/>
    <xf numFmtId="164" fontId="0" fillId="3" borderId="24" xfId="1" applyNumberFormat="1" applyFont="1" applyFill="1" applyBorder="1" applyAlignment="1"/>
    <xf numFmtId="0" fontId="0" fillId="3" borderId="27" xfId="0" applyFill="1" applyBorder="1"/>
    <xf numFmtId="43" fontId="2" fillId="3" borderId="25" xfId="1" applyFont="1" applyFill="1" applyBorder="1" applyAlignment="1"/>
    <xf numFmtId="43" fontId="0" fillId="3" borderId="24" xfId="1" applyFont="1" applyFill="1" applyBorder="1" applyAlignment="1"/>
    <xf numFmtId="43" fontId="0" fillId="4" borderId="18" xfId="0" applyNumberFormat="1" applyFill="1" applyBorder="1"/>
    <xf numFmtId="4" fontId="0" fillId="4" borderId="18" xfId="0" applyNumberFormat="1" applyFill="1" applyBorder="1"/>
    <xf numFmtId="4" fontId="0" fillId="0" borderId="11" xfId="0" applyNumberFormat="1" applyBorder="1"/>
    <xf numFmtId="0" fontId="0" fillId="3" borderId="22" xfId="0" applyFill="1" applyBorder="1"/>
    <xf numFmtId="43" fontId="2" fillId="3" borderId="13" xfId="1" applyFont="1" applyFill="1" applyBorder="1" applyAlignment="1"/>
    <xf numFmtId="164" fontId="2" fillId="3" borderId="11" xfId="1" applyNumberFormat="1" applyFont="1" applyFill="1" applyBorder="1" applyAlignment="1"/>
    <xf numFmtId="164" fontId="0" fillId="0" borderId="11" xfId="1" applyNumberFormat="1" applyFont="1" applyFill="1" applyBorder="1"/>
    <xf numFmtId="0" fontId="0" fillId="0" borderId="29" xfId="0" applyBorder="1"/>
    <xf numFmtId="43" fontId="0" fillId="0" borderId="30" xfId="1" applyFont="1" applyFill="1" applyBorder="1"/>
    <xf numFmtId="4" fontId="0" fillId="0" borderId="30" xfId="0" applyNumberFormat="1" applyBorder="1"/>
    <xf numFmtId="43" fontId="2" fillId="0" borderId="30" xfId="1" applyFont="1" applyFill="1" applyBorder="1"/>
    <xf numFmtId="164" fontId="0" fillId="0" borderId="31" xfId="0" applyNumberFormat="1" applyBorder="1"/>
    <xf numFmtId="43" fontId="0" fillId="0" borderId="31" xfId="0" applyNumberFormat="1" applyBorder="1"/>
    <xf numFmtId="4" fontId="0" fillId="0" borderId="31" xfId="0" applyNumberFormat="1" applyBorder="1"/>
    <xf numFmtId="2" fontId="0" fillId="0" borderId="32" xfId="0" applyNumberFormat="1" applyBorder="1"/>
    <xf numFmtId="164" fontId="0" fillId="0" borderId="30" xfId="1" applyNumberFormat="1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24" xfId="1" applyNumberFormat="1" applyFont="1" applyFill="1" applyBorder="1"/>
    <xf numFmtId="43" fontId="0" fillId="0" borderId="12" xfId="1" applyFont="1" applyFill="1" applyBorder="1"/>
    <xf numFmtId="164" fontId="0" fillId="0" borderId="13" xfId="1" applyNumberFormat="1" applyFont="1" applyFill="1" applyBorder="1"/>
    <xf numFmtId="0" fontId="0" fillId="3" borderId="34" xfId="0" applyFill="1" applyBorder="1"/>
    <xf numFmtId="43" fontId="2" fillId="3" borderId="4" xfId="1" applyFont="1" applyFill="1" applyBorder="1" applyAlignment="1"/>
    <xf numFmtId="4" fontId="0" fillId="0" borderId="4" xfId="0" applyNumberFormat="1" applyBorder="1"/>
    <xf numFmtId="2" fontId="0" fillId="0" borderId="35" xfId="0" applyNumberFormat="1" applyBorder="1"/>
    <xf numFmtId="164" fontId="2" fillId="3" borderId="4" xfId="1" applyNumberFormat="1" applyFont="1" applyFill="1" applyBorder="1" applyAlignment="1"/>
    <xf numFmtId="164" fontId="0" fillId="3" borderId="36" xfId="1" applyNumberFormat="1" applyFont="1" applyFill="1" applyBorder="1" applyAlignment="1"/>
    <xf numFmtId="164" fontId="2" fillId="3" borderId="13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right"/>
    </xf>
    <xf numFmtId="0" fontId="4" fillId="0" borderId="27" xfId="0" applyFont="1" applyBorder="1"/>
    <xf numFmtId="0" fontId="4" fillId="3" borderId="22" xfId="0" applyFont="1" applyFill="1" applyBorder="1"/>
    <xf numFmtId="0" fontId="0" fillId="0" borderId="34" xfId="0" applyBorder="1"/>
    <xf numFmtId="164" fontId="0" fillId="0" borderId="36" xfId="1" applyNumberFormat="1" applyFont="1" applyFill="1" applyBorder="1"/>
    <xf numFmtId="43" fontId="1" fillId="4" borderId="18" xfId="1" applyFont="1" applyFill="1" applyBorder="1" applyAlignment="1"/>
    <xf numFmtId="43" fontId="1" fillId="4" borderId="20" xfId="1" applyFont="1" applyFill="1" applyBorder="1" applyAlignment="1"/>
    <xf numFmtId="164" fontId="1" fillId="3" borderId="24" xfId="1" applyNumberFormat="1" applyFont="1" applyFill="1" applyBorder="1" applyAlignment="1"/>
    <xf numFmtId="164" fontId="1" fillId="0" borderId="24" xfId="1" applyNumberFormat="1" applyFont="1" applyFill="1" applyBorder="1"/>
    <xf numFmtId="43" fontId="1" fillId="0" borderId="6" xfId="1" applyFont="1" applyFill="1" applyBorder="1"/>
    <xf numFmtId="43" fontId="1" fillId="0" borderId="24" xfId="1" applyFont="1" applyFill="1" applyBorder="1"/>
    <xf numFmtId="164" fontId="1" fillId="0" borderId="6" xfId="1" applyNumberFormat="1" applyFont="1" applyFill="1" applyBorder="1"/>
    <xf numFmtId="43" fontId="1" fillId="0" borderId="11" xfId="1" applyFont="1" applyFill="1" applyBorder="1"/>
    <xf numFmtId="164" fontId="1" fillId="0" borderId="11" xfId="1" applyNumberFormat="1" applyFont="1" applyFill="1" applyBorder="1"/>
    <xf numFmtId="43" fontId="1" fillId="0" borderId="2" xfId="1" applyFont="1" applyFill="1" applyBorder="1"/>
    <xf numFmtId="164" fontId="1" fillId="0" borderId="2" xfId="1" applyNumberFormat="1" applyFont="1" applyFill="1" applyBorder="1"/>
    <xf numFmtId="164" fontId="1" fillId="0" borderId="30" xfId="1" applyNumberFormat="1" applyFont="1" applyFill="1" applyBorder="1"/>
    <xf numFmtId="43" fontId="1" fillId="0" borderId="30" xfId="1" applyFont="1" applyFill="1" applyBorder="1"/>
    <xf numFmtId="43" fontId="1" fillId="3" borderId="13" xfId="1" applyFont="1" applyFill="1" applyBorder="1" applyAlignment="1"/>
    <xf numFmtId="164" fontId="1" fillId="3" borderId="11" xfId="1" applyNumberFormat="1" applyFont="1" applyFill="1" applyBorder="1" applyAlignment="1"/>
    <xf numFmtId="164" fontId="1" fillId="0" borderId="13" xfId="1" applyNumberFormat="1" applyFont="1" applyFill="1" applyBorder="1"/>
    <xf numFmtId="164" fontId="1" fillId="3" borderId="13" xfId="1" applyNumberFormat="1" applyFont="1" applyFill="1" applyBorder="1" applyAlignment="1"/>
    <xf numFmtId="164" fontId="1" fillId="0" borderId="25" xfId="1" applyNumberFormat="1" applyFont="1" applyFill="1" applyBorder="1"/>
    <xf numFmtId="164" fontId="1" fillId="0" borderId="3" xfId="1" applyNumberFormat="1" applyFont="1" applyFill="1" applyBorder="1"/>
    <xf numFmtId="164" fontId="1" fillId="0" borderId="7" xfId="1" applyNumberFormat="1" applyFont="1" applyFill="1" applyBorder="1"/>
    <xf numFmtId="164" fontId="1" fillId="0" borderId="36" xfId="1" applyNumberFormat="1" applyFont="1" applyFill="1" applyBorder="1"/>
    <xf numFmtId="43" fontId="1" fillId="0" borderId="12" xfId="1" applyFont="1" applyFill="1" applyBorder="1"/>
    <xf numFmtId="43" fontId="1" fillId="3" borderId="25" xfId="1" applyFont="1" applyFill="1" applyBorder="1" applyAlignment="1"/>
    <xf numFmtId="43" fontId="1" fillId="3" borderId="24" xfId="1" applyFont="1" applyFill="1" applyBorder="1" applyAlignment="1"/>
    <xf numFmtId="164" fontId="1" fillId="3" borderId="4" xfId="1" applyNumberFormat="1" applyFont="1" applyFill="1" applyBorder="1" applyAlignment="1"/>
    <xf numFmtId="43" fontId="1" fillId="3" borderId="4" xfId="1" applyFont="1" applyFill="1" applyBorder="1" applyAlignment="1"/>
    <xf numFmtId="164" fontId="1" fillId="3" borderId="36" xfId="1" applyNumberFormat="1" applyFont="1" applyFill="1" applyBorder="1" applyAlignment="1"/>
    <xf numFmtId="164" fontId="1" fillId="0" borderId="7" xfId="1" applyNumberFormat="1" applyFont="1" applyFill="1" applyBorder="1" applyAlignment="1">
      <alignment horizontal="right"/>
    </xf>
    <xf numFmtId="164" fontId="5" fillId="3" borderId="24" xfId="1" applyNumberFormat="1" applyFont="1" applyFill="1" applyBorder="1" applyAlignment="1"/>
    <xf numFmtId="43" fontId="5" fillId="4" borderId="18" xfId="1" applyFont="1" applyFill="1" applyBorder="1" applyAlignment="1"/>
    <xf numFmtId="4" fontId="5" fillId="0" borderId="24" xfId="0" applyNumberFormat="1" applyFont="1" applyBorder="1"/>
    <xf numFmtId="164" fontId="5" fillId="4" borderId="18" xfId="1" applyNumberFormat="1" applyFont="1" applyFill="1" applyBorder="1" applyAlignment="1"/>
    <xf numFmtId="43" fontId="5" fillId="2" borderId="18" xfId="1" applyFont="1" applyFill="1" applyBorder="1"/>
    <xf numFmtId="4" fontId="4" fillId="0" borderId="24" xfId="0" applyNumberFormat="1" applyFont="1" applyBorder="1"/>
    <xf numFmtId="4" fontId="4" fillId="0" borderId="6" xfId="0" applyNumberFormat="1" applyFont="1" applyBorder="1"/>
    <xf numFmtId="4" fontId="4" fillId="0" borderId="11" xfId="0" applyNumberFormat="1" applyFont="1" applyBorder="1"/>
    <xf numFmtId="4" fontId="4" fillId="0" borderId="30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164" fontId="4" fillId="0" borderId="11" xfId="1" applyNumberFormat="1" applyFont="1" applyFill="1" applyBorder="1"/>
    <xf numFmtId="164" fontId="4" fillId="0" borderId="24" xfId="1" applyNumberFormat="1" applyFont="1" applyFill="1" applyBorder="1"/>
    <xf numFmtId="43" fontId="4" fillId="0" borderId="6" xfId="1" applyFont="1" applyFill="1" applyBorder="1"/>
    <xf numFmtId="164" fontId="4" fillId="0" borderId="2" xfId="1" applyNumberFormat="1" applyFont="1" applyFill="1" applyBorder="1"/>
    <xf numFmtId="164" fontId="4" fillId="0" borderId="6" xfId="1" applyNumberFormat="1" applyFont="1" applyFill="1" applyBorder="1"/>
    <xf numFmtId="164" fontId="4" fillId="3" borderId="24" xfId="1" applyNumberFormat="1" applyFont="1" applyFill="1" applyBorder="1" applyAlignment="1"/>
    <xf numFmtId="0" fontId="4" fillId="3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distributed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43" fontId="4" fillId="4" borderId="18" xfId="1" applyFont="1" applyFill="1" applyBorder="1" applyAlignment="1"/>
    <xf numFmtId="43" fontId="4" fillId="4" borderId="20" xfId="1" applyFont="1" applyFill="1" applyBorder="1" applyAlignment="1"/>
    <xf numFmtId="0" fontId="4" fillId="3" borderId="23" xfId="0" applyFont="1" applyFill="1" applyBorder="1"/>
    <xf numFmtId="164" fontId="4" fillId="0" borderId="25" xfId="0" applyNumberFormat="1" applyFont="1" applyBorder="1"/>
    <xf numFmtId="164" fontId="4" fillId="0" borderId="24" xfId="0" applyNumberFormat="1" applyFont="1" applyBorder="1"/>
    <xf numFmtId="2" fontId="4" fillId="0" borderId="26" xfId="0" applyNumberFormat="1" applyFont="1" applyBorder="1"/>
    <xf numFmtId="0" fontId="4" fillId="0" borderId="21" xfId="0" applyFont="1" applyBorder="1"/>
    <xf numFmtId="43" fontId="5" fillId="0" borderId="6" xfId="1" applyFont="1" applyFill="1" applyBorder="1"/>
    <xf numFmtId="4" fontId="5" fillId="0" borderId="6" xfId="0" applyNumberFormat="1" applyFont="1" applyBorder="1"/>
    <xf numFmtId="43" fontId="4" fillId="0" borderId="13" xfId="0" applyNumberFormat="1" applyFont="1" applyBorder="1"/>
    <xf numFmtId="2" fontId="4" fillId="0" borderId="8" xfId="0" applyNumberFormat="1" applyFont="1" applyBorder="1"/>
    <xf numFmtId="43" fontId="5" fillId="4" borderId="19" xfId="1" applyFont="1" applyFill="1" applyBorder="1" applyAlignment="1"/>
    <xf numFmtId="2" fontId="4" fillId="4" borderId="20" xfId="0" applyNumberFormat="1" applyFont="1" applyFill="1" applyBorder="1"/>
    <xf numFmtId="0" fontId="4" fillId="0" borderId="27" xfId="0" applyFont="1" applyBorder="1"/>
    <xf numFmtId="43" fontId="5" fillId="0" borderId="24" xfId="1" applyFont="1" applyFill="1" applyBorder="1"/>
    <xf numFmtId="43" fontId="4" fillId="0" borderId="24" xfId="1" applyFont="1" applyFill="1" applyBorder="1"/>
    <xf numFmtId="43" fontId="4" fillId="0" borderId="25" xfId="0" applyNumberFormat="1" applyFont="1" applyBorder="1"/>
    <xf numFmtId="164" fontId="5" fillId="0" borderId="24" xfId="1" applyNumberFormat="1" applyFont="1" applyFill="1" applyBorder="1"/>
    <xf numFmtId="0" fontId="4" fillId="0" borderId="9" xfId="0" applyFont="1" applyBorder="1"/>
    <xf numFmtId="43" fontId="4" fillId="0" borderId="7" xfId="0" applyNumberFormat="1" applyFont="1" applyBorder="1"/>
    <xf numFmtId="0" fontId="4" fillId="0" borderId="1" xfId="0" applyFont="1" applyBorder="1"/>
    <xf numFmtId="164" fontId="5" fillId="0" borderId="2" xfId="1" applyNumberFormat="1" applyFont="1" applyFill="1" applyBorder="1"/>
    <xf numFmtId="4" fontId="5" fillId="0" borderId="2" xfId="0" applyNumberFormat="1" applyFont="1" applyBorder="1"/>
    <xf numFmtId="164" fontId="4" fillId="0" borderId="3" xfId="0" applyNumberFormat="1" applyFont="1" applyBorder="1"/>
    <xf numFmtId="2" fontId="4" fillId="0" borderId="5" xfId="0" applyNumberFormat="1" applyFont="1" applyBorder="1"/>
    <xf numFmtId="0" fontId="4" fillId="0" borderId="22" xfId="0" applyFont="1" applyBorder="1"/>
    <xf numFmtId="43" fontId="5" fillId="0" borderId="11" xfId="1" applyFont="1" applyFill="1" applyBorder="1"/>
    <xf numFmtId="43" fontId="4" fillId="0" borderId="11" xfId="1" applyFont="1" applyFill="1" applyBorder="1"/>
    <xf numFmtId="4" fontId="5" fillId="0" borderId="11" xfId="0" applyNumberFormat="1" applyFont="1" applyBorder="1"/>
    <xf numFmtId="2" fontId="4" fillId="0" borderId="14" xfId="0" applyNumberFormat="1" applyFont="1" applyBorder="1"/>
    <xf numFmtId="4" fontId="4" fillId="0" borderId="25" xfId="0" applyNumberFormat="1" applyFont="1" applyBorder="1"/>
    <xf numFmtId="43" fontId="5" fillId="0" borderId="2" xfId="1" applyFont="1" applyFill="1" applyBorder="1"/>
    <xf numFmtId="43" fontId="4" fillId="0" borderId="2" xfId="1" applyFont="1" applyFill="1" applyBorder="1"/>
    <xf numFmtId="43" fontId="4" fillId="0" borderId="3" xfId="0" applyNumberFormat="1" applyFont="1" applyBorder="1"/>
    <xf numFmtId="4" fontId="4" fillId="0" borderId="3" xfId="0" applyNumberFormat="1" applyFont="1" applyBorder="1"/>
    <xf numFmtId="164" fontId="5" fillId="0" borderId="11" xfId="1" applyNumberFormat="1" applyFont="1" applyFill="1" applyBorder="1"/>
    <xf numFmtId="164" fontId="4" fillId="0" borderId="13" xfId="0" applyNumberFormat="1" applyFont="1" applyBorder="1"/>
    <xf numFmtId="4" fontId="4" fillId="0" borderId="13" xfId="0" applyNumberFormat="1" applyFont="1" applyBorder="1"/>
    <xf numFmtId="164" fontId="4" fillId="0" borderId="7" xfId="0" applyNumberFormat="1" applyFont="1" applyBorder="1"/>
    <xf numFmtId="4" fontId="4" fillId="0" borderId="7" xfId="0" applyNumberFormat="1" applyFont="1" applyBorder="1"/>
    <xf numFmtId="0" fontId="4" fillId="0" borderId="29" xfId="0" applyFont="1" applyBorder="1"/>
    <xf numFmtId="164" fontId="5" fillId="0" borderId="30" xfId="1" applyNumberFormat="1" applyFont="1" applyFill="1" applyBorder="1"/>
    <xf numFmtId="43" fontId="5" fillId="0" borderId="30" xfId="1" applyFont="1" applyFill="1" applyBorder="1"/>
    <xf numFmtId="43" fontId="4" fillId="0" borderId="30" xfId="1" applyFont="1" applyFill="1" applyBorder="1"/>
    <xf numFmtId="164" fontId="4" fillId="0" borderId="31" xfId="0" applyNumberFormat="1" applyFont="1" applyBorder="1"/>
    <xf numFmtId="43" fontId="4" fillId="0" borderId="31" xfId="0" applyNumberFormat="1" applyFont="1" applyBorder="1"/>
    <xf numFmtId="2" fontId="4" fillId="0" borderId="32" xfId="0" applyNumberFormat="1" applyFont="1" applyBorder="1"/>
    <xf numFmtId="4" fontId="5" fillId="0" borderId="30" xfId="0" applyNumberFormat="1" applyFont="1" applyBorder="1"/>
    <xf numFmtId="164" fontId="5" fillId="4" borderId="18" xfId="1" applyNumberFormat="1" applyFont="1" applyFill="1" applyBorder="1"/>
    <xf numFmtId="4" fontId="5" fillId="0" borderId="13" xfId="0" applyNumberFormat="1" applyFont="1" applyBorder="1" applyAlignment="1">
      <alignment vertical="center" wrapText="1"/>
    </xf>
    <xf numFmtId="43" fontId="5" fillId="4" borderId="18" xfId="1" applyFont="1" applyFill="1" applyBorder="1"/>
    <xf numFmtId="0" fontId="4" fillId="3" borderId="41" xfId="0" applyFont="1" applyFill="1" applyBorder="1"/>
    <xf numFmtId="43" fontId="5" fillId="3" borderId="46" xfId="1" applyFont="1" applyFill="1" applyBorder="1" applyAlignment="1"/>
    <xf numFmtId="164" fontId="5" fillId="3" borderId="37" xfId="1" applyNumberFormat="1" applyFont="1" applyFill="1" applyBorder="1" applyAlignment="1"/>
    <xf numFmtId="43" fontId="4" fillId="0" borderId="37" xfId="1" applyFont="1" applyFill="1" applyBorder="1"/>
    <xf numFmtId="164" fontId="5" fillId="0" borderId="46" xfId="1" applyNumberFormat="1" applyFont="1" applyFill="1" applyBorder="1"/>
    <xf numFmtId="164" fontId="4" fillId="0" borderId="46" xfId="0" applyNumberFormat="1" applyFont="1" applyBorder="1"/>
    <xf numFmtId="43" fontId="4" fillId="0" borderId="46" xfId="0" applyNumberFormat="1" applyFont="1" applyBorder="1"/>
    <xf numFmtId="4" fontId="4" fillId="0" borderId="46" xfId="0" applyNumberFormat="1" applyFont="1" applyBorder="1"/>
    <xf numFmtId="2" fontId="4" fillId="0" borderId="47" xfId="0" applyNumberFormat="1" applyFont="1" applyBorder="1"/>
    <xf numFmtId="164" fontId="5" fillId="3" borderId="3" xfId="1" applyNumberFormat="1" applyFont="1" applyFill="1" applyBorder="1" applyAlignment="1"/>
    <xf numFmtId="164" fontId="5" fillId="3" borderId="2" xfId="1" applyNumberFormat="1" applyFont="1" applyFill="1" applyBorder="1" applyAlignment="1"/>
    <xf numFmtId="164" fontId="5" fillId="0" borderId="3" xfId="1" applyNumberFormat="1" applyFont="1" applyFill="1" applyBorder="1"/>
    <xf numFmtId="164" fontId="5" fillId="3" borderId="25" xfId="1" applyNumberFormat="1" applyFont="1" applyFill="1" applyBorder="1" applyAlignment="1"/>
    <xf numFmtId="164" fontId="5" fillId="0" borderId="25" xfId="1" applyNumberFormat="1" applyFont="1" applyFill="1" applyBorder="1"/>
    <xf numFmtId="164" fontId="5" fillId="0" borderId="13" xfId="1" applyNumberFormat="1" applyFont="1" applyFill="1" applyBorder="1"/>
    <xf numFmtId="164" fontId="5" fillId="0" borderId="6" xfId="1" applyNumberFormat="1" applyFont="1" applyFill="1" applyBorder="1"/>
    <xf numFmtId="164" fontId="5" fillId="0" borderId="7" xfId="1" applyNumberFormat="1" applyFont="1" applyFill="1" applyBorder="1"/>
    <xf numFmtId="164" fontId="5" fillId="4" borderId="19" xfId="1" applyNumberFormat="1" applyFont="1" applyFill="1" applyBorder="1" applyAlignment="1"/>
    <xf numFmtId="43" fontId="5" fillId="4" borderId="28" xfId="1" applyFont="1" applyFill="1" applyBorder="1" applyAlignment="1"/>
    <xf numFmtId="4" fontId="5" fillId="0" borderId="25" xfId="0" applyNumberFormat="1" applyFont="1" applyBorder="1" applyAlignment="1">
      <alignment vertical="center" wrapText="1"/>
    </xf>
    <xf numFmtId="0" fontId="4" fillId="0" borderId="34" xfId="0" applyFont="1" applyBorder="1"/>
    <xf numFmtId="164" fontId="5" fillId="0" borderId="36" xfId="1" applyNumberFormat="1" applyFont="1" applyFill="1" applyBorder="1"/>
    <xf numFmtId="2" fontId="4" fillId="0" borderId="35" xfId="0" applyNumberFormat="1" applyFont="1" applyBorder="1"/>
    <xf numFmtId="4" fontId="5" fillId="0" borderId="6" xfId="0" applyNumberFormat="1" applyFont="1" applyBorder="1" applyAlignment="1">
      <alignment vertical="center" wrapText="1"/>
    </xf>
    <xf numFmtId="0" fontId="4" fillId="0" borderId="15" xfId="0" applyFont="1" applyBorder="1"/>
    <xf numFmtId="43" fontId="4" fillId="0" borderId="6" xfId="0" applyNumberFormat="1" applyFont="1" applyBorder="1"/>
    <xf numFmtId="43" fontId="5" fillId="0" borderId="12" xfId="1" applyFont="1" applyFill="1" applyBorder="1"/>
    <xf numFmtId="43" fontId="4" fillId="4" borderId="18" xfId="0" applyNumberFormat="1" applyFont="1" applyFill="1" applyBorder="1"/>
    <xf numFmtId="4" fontId="4" fillId="4" borderId="18" xfId="0" applyNumberFormat="1" applyFont="1" applyFill="1" applyBorder="1"/>
    <xf numFmtId="0" fontId="4" fillId="3" borderId="27" xfId="0" applyFont="1" applyFill="1" applyBorder="1"/>
    <xf numFmtId="43" fontId="5" fillId="3" borderId="25" xfId="1" applyFont="1" applyFill="1" applyBorder="1" applyAlignment="1"/>
    <xf numFmtId="0" fontId="4" fillId="3" borderId="34" xfId="0" applyFont="1" applyFill="1" applyBorder="1"/>
    <xf numFmtId="164" fontId="5" fillId="3" borderId="4" xfId="1" applyNumberFormat="1" applyFont="1" applyFill="1" applyBorder="1" applyAlignment="1"/>
    <xf numFmtId="43" fontId="5" fillId="3" borderId="4" xfId="1" applyFont="1" applyFill="1" applyBorder="1" applyAlignment="1"/>
    <xf numFmtId="4" fontId="5" fillId="0" borderId="4" xfId="0" applyNumberFormat="1" applyFont="1" applyBorder="1"/>
    <xf numFmtId="164" fontId="5" fillId="0" borderId="7" xfId="1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3" fontId="5" fillId="2" borderId="19" xfId="0" applyNumberFormat="1" applyFont="1" applyFill="1" applyBorder="1"/>
    <xf numFmtId="2" fontId="5" fillId="2" borderId="20" xfId="0" applyNumberFormat="1" applyFont="1" applyFill="1" applyBorder="1"/>
    <xf numFmtId="0" fontId="5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4" fontId="4" fillId="0" borderId="6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164" fontId="4" fillId="3" borderId="37" xfId="1" applyNumberFormat="1" applyFont="1" applyFill="1" applyBorder="1" applyAlignment="1"/>
    <xf numFmtId="164" fontId="4" fillId="3" borderId="2" xfId="1" applyNumberFormat="1" applyFont="1" applyFill="1" applyBorder="1" applyAlignment="1"/>
    <xf numFmtId="43" fontId="4" fillId="3" borderId="24" xfId="1" applyFont="1" applyFill="1" applyBorder="1" applyAlignment="1"/>
    <xf numFmtId="164" fontId="4" fillId="3" borderId="36" xfId="1" applyNumberFormat="1" applyFont="1" applyFill="1" applyBorder="1" applyAlignment="1"/>
    <xf numFmtId="0" fontId="5" fillId="2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64" fontId="4" fillId="0" borderId="36" xfId="1" applyNumberFormat="1" applyFont="1" applyFill="1" applyBorder="1"/>
    <xf numFmtId="164" fontId="4" fillId="0" borderId="4" xfId="0" applyNumberFormat="1" applyFont="1" applyBorder="1"/>
    <xf numFmtId="43" fontId="4" fillId="0" borderId="4" xfId="0" applyNumberFormat="1" applyFont="1" applyBorder="1"/>
    <xf numFmtId="4" fontId="4" fillId="0" borderId="4" xfId="0" applyNumberFormat="1" applyFont="1" applyBorder="1"/>
    <xf numFmtId="43" fontId="11" fillId="0" borderId="0" xfId="1" applyFont="1"/>
    <xf numFmtId="43" fontId="0" fillId="0" borderId="0" xfId="1" applyFont="1" applyAlignment="1">
      <alignment horizontal="justify" vertical="justify" wrapText="1"/>
    </xf>
    <xf numFmtId="43" fontId="0" fillId="0" borderId="0" xfId="0" applyNumberFormat="1"/>
    <xf numFmtId="164" fontId="4" fillId="0" borderId="30" xfId="1" applyNumberFormat="1" applyFont="1" applyFill="1" applyBorder="1"/>
    <xf numFmtId="0" fontId="4" fillId="3" borderId="48" xfId="0" applyFont="1" applyFill="1" applyBorder="1"/>
    <xf numFmtId="164" fontId="5" fillId="3" borderId="36" xfId="1" applyNumberFormat="1" applyFont="1" applyFill="1" applyBorder="1" applyAlignment="1"/>
    <xf numFmtId="164" fontId="4" fillId="3" borderId="4" xfId="1" applyNumberFormat="1" applyFont="1" applyFill="1" applyBorder="1" applyAlignment="1"/>
    <xf numFmtId="0" fontId="16" fillId="2" borderId="22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distributed" wrapText="1"/>
    </xf>
    <xf numFmtId="0" fontId="17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43" fontId="8" fillId="2" borderId="18" xfId="1" applyFont="1" applyFill="1" applyBorder="1" applyAlignment="1">
      <alignment horizontal="center" vertical="center"/>
    </xf>
    <xf numFmtId="0" fontId="8" fillId="4" borderId="17" xfId="0" applyFont="1" applyFill="1" applyBorder="1"/>
    <xf numFmtId="43" fontId="8" fillId="4" borderId="18" xfId="1" applyFont="1" applyFill="1" applyBorder="1" applyAlignment="1"/>
    <xf numFmtId="0" fontId="17" fillId="3" borderId="23" xfId="0" applyFont="1" applyFill="1" applyBorder="1"/>
    <xf numFmtId="164" fontId="8" fillId="3" borderId="24" xfId="1" applyNumberFormat="1" applyFont="1" applyFill="1" applyBorder="1" applyAlignment="1"/>
    <xf numFmtId="164" fontId="17" fillId="0" borderId="24" xfId="1" applyNumberFormat="1" applyFont="1" applyFill="1" applyBorder="1"/>
    <xf numFmtId="4" fontId="8" fillId="0" borderId="24" xfId="0" applyNumberFormat="1" applyFont="1" applyBorder="1"/>
    <xf numFmtId="0" fontId="17" fillId="0" borderId="21" xfId="0" applyFont="1" applyBorder="1"/>
    <xf numFmtId="43" fontId="8" fillId="0" borderId="6" xfId="1" applyFont="1" applyFill="1" applyBorder="1"/>
    <xf numFmtId="43" fontId="17" fillId="0" borderId="6" xfId="1" applyFont="1" applyFill="1" applyBorder="1"/>
    <xf numFmtId="4" fontId="8" fillId="0" borderId="6" xfId="0" applyNumberFormat="1" applyFont="1" applyBorder="1"/>
    <xf numFmtId="43" fontId="8" fillId="4" borderId="19" xfId="1" applyFont="1" applyFill="1" applyBorder="1" applyAlignment="1"/>
    <xf numFmtId="164" fontId="8" fillId="4" borderId="18" xfId="1" applyNumberFormat="1" applyFont="1" applyFill="1" applyBorder="1" applyAlignment="1"/>
    <xf numFmtId="0" fontId="17" fillId="0" borderId="27" xfId="0" applyFont="1" applyBorder="1"/>
    <xf numFmtId="43" fontId="17" fillId="0" borderId="24" xfId="1" applyFont="1" applyFill="1" applyBorder="1"/>
    <xf numFmtId="164" fontId="8" fillId="0" borderId="24" xfId="1" applyNumberFormat="1" applyFont="1" applyFill="1" applyBorder="1"/>
    <xf numFmtId="0" fontId="17" fillId="0" borderId="9" xfId="0" applyFont="1" applyBorder="1"/>
    <xf numFmtId="0" fontId="17" fillId="0" borderId="1" xfId="0" applyFont="1" applyBorder="1"/>
    <xf numFmtId="164" fontId="8" fillId="0" borderId="2" xfId="1" applyNumberFormat="1" applyFont="1" applyFill="1" applyBorder="1"/>
    <xf numFmtId="164" fontId="17" fillId="0" borderId="2" xfId="1" applyNumberFormat="1" applyFont="1" applyFill="1" applyBorder="1"/>
    <xf numFmtId="4" fontId="8" fillId="0" borderId="2" xfId="0" applyNumberFormat="1" applyFont="1" applyBorder="1"/>
    <xf numFmtId="43" fontId="17" fillId="0" borderId="11" xfId="1" applyFont="1" applyFill="1" applyBorder="1"/>
    <xf numFmtId="43" fontId="17" fillId="0" borderId="2" xfId="1" applyFont="1" applyFill="1" applyBorder="1"/>
    <xf numFmtId="43" fontId="17" fillId="0" borderId="30" xfId="1" applyFont="1" applyFill="1" applyBorder="1"/>
    <xf numFmtId="164" fontId="17" fillId="0" borderId="6" xfId="1" applyNumberFormat="1" applyFont="1" applyFill="1" applyBorder="1"/>
    <xf numFmtId="164" fontId="8" fillId="4" borderId="18" xfId="1" applyNumberFormat="1" applyFont="1" applyFill="1" applyBorder="1"/>
    <xf numFmtId="4" fontId="17" fillId="0" borderId="11" xfId="0" applyNumberFormat="1" applyFont="1" applyBorder="1" applyAlignment="1">
      <alignment vertical="center" wrapText="1"/>
    </xf>
    <xf numFmtId="43" fontId="8" fillId="4" borderId="18" xfId="1" applyFont="1" applyFill="1" applyBorder="1"/>
    <xf numFmtId="43" fontId="17" fillId="0" borderId="37" xfId="1" applyFont="1" applyFill="1" applyBorder="1"/>
    <xf numFmtId="164" fontId="8" fillId="0" borderId="3" xfId="1" applyNumberFormat="1" applyFont="1" applyFill="1" applyBorder="1"/>
    <xf numFmtId="164" fontId="8" fillId="0" borderId="25" xfId="1" applyNumberFormat="1" applyFont="1" applyFill="1" applyBorder="1"/>
    <xf numFmtId="164" fontId="8" fillId="0" borderId="13" xfId="1" applyNumberFormat="1" applyFont="1" applyFill="1" applyBorder="1"/>
    <xf numFmtId="164" fontId="8" fillId="0" borderId="6" xfId="1" applyNumberFormat="1" applyFont="1" applyFill="1" applyBorder="1"/>
    <xf numFmtId="164" fontId="8" fillId="0" borderId="7" xfId="1" applyNumberFormat="1" applyFont="1" applyFill="1" applyBorder="1"/>
    <xf numFmtId="164" fontId="8" fillId="4" borderId="19" xfId="1" applyNumberFormat="1" applyFont="1" applyFill="1" applyBorder="1" applyAlignment="1"/>
    <xf numFmtId="43" fontId="8" fillId="4" borderId="28" xfId="1" applyFont="1" applyFill="1" applyBorder="1" applyAlignment="1"/>
    <xf numFmtId="4" fontId="8" fillId="0" borderId="25" xfId="0" applyNumberFormat="1" applyFont="1" applyBorder="1" applyAlignment="1">
      <alignment vertical="center" wrapText="1"/>
    </xf>
    <xf numFmtId="164" fontId="17" fillId="0" borderId="36" xfId="1" applyNumberFormat="1" applyFont="1" applyFill="1" applyBorder="1"/>
    <xf numFmtId="0" fontId="18" fillId="0" borderId="0" xfId="0" applyFont="1" applyAlignment="1">
      <alignment horizontal="center"/>
    </xf>
    <xf numFmtId="43" fontId="17" fillId="0" borderId="0" xfId="1" applyFont="1" applyAlignment="1">
      <alignment horizontal="center" vertical="center"/>
    </xf>
    <xf numFmtId="43" fontId="19" fillId="0" borderId="0" xfId="1" applyFont="1" applyAlignment="1">
      <alignment horizontal="justify" vertical="justify" wrapText="1"/>
    </xf>
    <xf numFmtId="4" fontId="17" fillId="0" borderId="6" xfId="0" applyNumberFormat="1" applyFont="1" applyBorder="1" applyAlignment="1">
      <alignment vertical="center" wrapText="1"/>
    </xf>
    <xf numFmtId="43" fontId="8" fillId="0" borderId="24" xfId="1" applyFont="1" applyFill="1" applyBorder="1"/>
    <xf numFmtId="4" fontId="17" fillId="0" borderId="24" xfId="0" applyNumberFormat="1" applyFont="1" applyBorder="1"/>
    <xf numFmtId="4" fontId="17" fillId="0" borderId="6" xfId="0" applyNumberFormat="1" applyFont="1" applyBorder="1"/>
    <xf numFmtId="4" fontId="17" fillId="0" borderId="2" xfId="0" applyNumberFormat="1" applyFont="1" applyBorder="1"/>
    <xf numFmtId="0" fontId="17" fillId="0" borderId="22" xfId="0" applyFont="1" applyBorder="1"/>
    <xf numFmtId="43" fontId="8" fillId="0" borderId="11" xfId="1" applyFont="1" applyFill="1" applyBorder="1"/>
    <xf numFmtId="4" fontId="17" fillId="0" borderId="11" xfId="0" applyNumberFormat="1" applyFont="1" applyBorder="1"/>
    <xf numFmtId="4" fontId="8" fillId="0" borderId="11" xfId="0" applyNumberFormat="1" applyFont="1" applyBorder="1"/>
    <xf numFmtId="43" fontId="8" fillId="0" borderId="2" xfId="1" applyFont="1" applyFill="1" applyBorder="1"/>
    <xf numFmtId="0" fontId="17" fillId="0" borderId="29" xfId="0" applyFont="1" applyBorder="1"/>
    <xf numFmtId="164" fontId="8" fillId="0" borderId="30" xfId="1" applyNumberFormat="1" applyFont="1" applyFill="1" applyBorder="1"/>
    <xf numFmtId="43" fontId="8" fillId="0" borderId="30" xfId="1" applyFont="1" applyFill="1" applyBorder="1"/>
    <xf numFmtId="4" fontId="17" fillId="0" borderId="30" xfId="0" applyNumberFormat="1" applyFont="1" applyBorder="1"/>
    <xf numFmtId="164" fontId="17" fillId="0" borderId="30" xfId="1" applyNumberFormat="1" applyFont="1" applyFill="1" applyBorder="1"/>
    <xf numFmtId="4" fontId="8" fillId="0" borderId="30" xfId="0" applyNumberFormat="1" applyFont="1" applyBorder="1"/>
    <xf numFmtId="4" fontId="8" fillId="0" borderId="13" xfId="0" applyNumberFormat="1" applyFont="1" applyBorder="1" applyAlignment="1">
      <alignment vertical="center" wrapText="1"/>
    </xf>
    <xf numFmtId="0" fontId="17" fillId="3" borderId="41" xfId="0" applyFont="1" applyFill="1" applyBorder="1"/>
    <xf numFmtId="43" fontId="8" fillId="3" borderId="46" xfId="1" applyFont="1" applyFill="1" applyBorder="1" applyAlignment="1"/>
    <xf numFmtId="164" fontId="8" fillId="3" borderId="37" xfId="1" applyNumberFormat="1" applyFont="1" applyFill="1" applyBorder="1" applyAlignment="1"/>
    <xf numFmtId="164" fontId="17" fillId="3" borderId="37" xfId="1" applyNumberFormat="1" applyFont="1" applyFill="1" applyBorder="1" applyAlignment="1"/>
    <xf numFmtId="164" fontId="8" fillId="0" borderId="46" xfId="1" applyNumberFormat="1" applyFont="1" applyFill="1" applyBorder="1"/>
    <xf numFmtId="0" fontId="17" fillId="3" borderId="1" xfId="0" applyFont="1" applyFill="1" applyBorder="1"/>
    <xf numFmtId="164" fontId="8" fillId="3" borderId="3" xfId="1" applyNumberFormat="1" applyFont="1" applyFill="1" applyBorder="1" applyAlignment="1"/>
    <xf numFmtId="164" fontId="8" fillId="3" borderId="2" xfId="1" applyNumberFormat="1" applyFont="1" applyFill="1" applyBorder="1" applyAlignment="1"/>
    <xf numFmtId="164" fontId="17" fillId="3" borderId="2" xfId="1" applyNumberFormat="1" applyFont="1" applyFill="1" applyBorder="1" applyAlignment="1"/>
    <xf numFmtId="0" fontId="17" fillId="3" borderId="27" xfId="0" applyFont="1" applyFill="1" applyBorder="1"/>
    <xf numFmtId="164" fontId="8" fillId="3" borderId="25" xfId="1" applyNumberFormat="1" applyFont="1" applyFill="1" applyBorder="1" applyAlignment="1"/>
    <xf numFmtId="164" fontId="17" fillId="3" borderId="24" xfId="1" applyNumberFormat="1" applyFont="1" applyFill="1" applyBorder="1" applyAlignment="1"/>
    <xf numFmtId="164" fontId="17" fillId="0" borderId="11" xfId="1" applyNumberFormat="1" applyFont="1" applyFill="1" applyBorder="1"/>
    <xf numFmtId="0" fontId="17" fillId="0" borderId="34" xfId="0" applyFont="1" applyBorder="1"/>
    <xf numFmtId="164" fontId="8" fillId="0" borderId="36" xfId="1" applyNumberFormat="1" applyFont="1" applyFill="1" applyBorder="1"/>
    <xf numFmtId="4" fontId="8" fillId="0" borderId="6" xfId="0" applyNumberFormat="1" applyFont="1" applyBorder="1" applyAlignment="1">
      <alignment vertical="center" wrapText="1"/>
    </xf>
    <xf numFmtId="0" fontId="17" fillId="3" borderId="48" xfId="0" applyFont="1" applyFill="1" applyBorder="1"/>
    <xf numFmtId="164" fontId="8" fillId="3" borderId="4" xfId="1" applyNumberFormat="1" applyFont="1" applyFill="1" applyBorder="1" applyAlignment="1"/>
    <xf numFmtId="164" fontId="8" fillId="3" borderId="36" xfId="1" applyNumberFormat="1" applyFont="1" applyFill="1" applyBorder="1" applyAlignment="1"/>
    <xf numFmtId="164" fontId="17" fillId="3" borderId="4" xfId="1" applyNumberFormat="1" applyFont="1" applyFill="1" applyBorder="1" applyAlignment="1"/>
    <xf numFmtId="43" fontId="8" fillId="0" borderId="12" xfId="1" applyFont="1" applyFill="1" applyBorder="1"/>
    <xf numFmtId="164" fontId="8" fillId="0" borderId="11" xfId="1" applyNumberFormat="1" applyFont="1" applyFill="1" applyBorder="1"/>
    <xf numFmtId="43" fontId="8" fillId="3" borderId="25" xfId="1" applyFont="1" applyFill="1" applyBorder="1" applyAlignment="1"/>
    <xf numFmtId="43" fontId="17" fillId="3" borderId="24" xfId="1" applyFont="1" applyFill="1" applyBorder="1" applyAlignment="1"/>
    <xf numFmtId="0" fontId="17" fillId="3" borderId="34" xfId="0" applyFont="1" applyFill="1" applyBorder="1"/>
    <xf numFmtId="43" fontId="8" fillId="3" borderId="4" xfId="1" applyFont="1" applyFill="1" applyBorder="1" applyAlignment="1"/>
    <xf numFmtId="164" fontId="17" fillId="3" borderId="36" xfId="1" applyNumberFormat="1" applyFont="1" applyFill="1" applyBorder="1" applyAlignment="1"/>
    <xf numFmtId="4" fontId="8" fillId="0" borderId="4" xfId="0" applyNumberFormat="1" applyFont="1" applyBorder="1"/>
    <xf numFmtId="164" fontId="8" fillId="0" borderId="7" xfId="1" applyNumberFormat="1" applyFont="1" applyFill="1" applyBorder="1" applyAlignment="1">
      <alignment horizontal="right"/>
    </xf>
    <xf numFmtId="0" fontId="20" fillId="0" borderId="38" xfId="0" applyFont="1" applyBorder="1" applyAlignment="1"/>
    <xf numFmtId="0" fontId="21" fillId="0" borderId="0" xfId="0" applyFont="1" applyAlignment="1">
      <alignment horizontal="center"/>
    </xf>
    <xf numFmtId="0" fontId="23" fillId="0" borderId="0" xfId="0" applyFont="1" applyAlignment="1"/>
    <xf numFmtId="0" fontId="23" fillId="0" borderId="0" xfId="0" applyFont="1"/>
    <xf numFmtId="0" fontId="6" fillId="0" borderId="0" xfId="0" applyFont="1" applyAlignment="1">
      <alignment horizontal="justify" vertical="justify" wrapText="1"/>
    </xf>
    <xf numFmtId="0" fontId="3" fillId="4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justify" wrapText="1"/>
    </xf>
    <xf numFmtId="0" fontId="5" fillId="4" borderId="3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3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0" fontId="13" fillId="0" borderId="38" xfId="0" applyFont="1" applyBorder="1"/>
    <xf numFmtId="0" fontId="13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/>
    </xf>
    <xf numFmtId="0" fontId="8" fillId="4" borderId="39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49" fontId="8" fillId="4" borderId="39" xfId="0" applyNumberFormat="1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>
      <alignment horizontal="center" vertical="center"/>
    </xf>
    <xf numFmtId="49" fontId="8" fillId="4" borderId="40" xfId="0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85-42D0-AEB6-1914F838691A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5-42D0-AEB6-1914F838691A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85-42D0-AEB6-1914F838691A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5-42D0-AEB6-1914F838691A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85-42D0-AEB6-1914F838691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(4)'!$C$76:$G$76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85-42D0-AEB6-1914F838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020160"/>
        <c:axId val="117021696"/>
        <c:axId val="0"/>
      </c:bar3DChart>
      <c:catAx>
        <c:axId val="11702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21696"/>
        <c:crosses val="autoZero"/>
        <c:auto val="1"/>
        <c:lblAlgn val="ctr"/>
        <c:lblOffset val="100"/>
        <c:noMultiLvlLbl val="0"/>
      </c:catAx>
      <c:valAx>
        <c:axId val="11702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02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31-4B0A-9476-FF65CF7D5C3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31-4B0A-9476-FF65CF7D5C3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31-4B0A-9476-FF65CF7D5C3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31-4B0A-9476-FF65CF7D5C3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31-4B0A-9476-FF65CF7D5C3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31-4B0A-9476-FF65CF7D5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908032"/>
        <c:axId val="116909568"/>
        <c:axId val="0"/>
      </c:bar3DChart>
      <c:catAx>
        <c:axId val="1169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909568"/>
        <c:crosses val="autoZero"/>
        <c:auto val="1"/>
        <c:lblAlgn val="ctr"/>
        <c:lblOffset val="100"/>
        <c:noMultiLvlLbl val="0"/>
      </c:catAx>
      <c:valAx>
        <c:axId val="11690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908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5-4851-B458-C307820EE35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5-4851-B458-C307820EE35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5-4851-B458-C307820EE35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5-4851-B458-C307820EE35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5-4851-B458-C307820EE35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15-4851-B458-C307820EE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32768"/>
        <c:axId val="117596160"/>
        <c:axId val="0"/>
      </c:bar3DChart>
      <c:catAx>
        <c:axId val="11923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596160"/>
        <c:crosses val="autoZero"/>
        <c:auto val="1"/>
        <c:lblAlgn val="ctr"/>
        <c:lblOffset val="100"/>
        <c:noMultiLvlLbl val="0"/>
      </c:catAx>
      <c:valAx>
        <c:axId val="11759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232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C-4360-A29E-0F63103A6E0B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C-4360-A29E-0F63103A6E0B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C-4360-A29E-0F63103A6E0B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C-4360-A29E-0F63103A6E0B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4C-4360-A29E-0F63103A6E0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4C-4360-A29E-0F63103A6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94528"/>
        <c:axId val="117496064"/>
        <c:axId val="0"/>
      </c:bar3DChart>
      <c:catAx>
        <c:axId val="11749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496064"/>
        <c:crosses val="autoZero"/>
        <c:auto val="1"/>
        <c:lblAlgn val="ctr"/>
        <c:lblOffset val="100"/>
        <c:noMultiLvlLbl val="0"/>
      </c:catAx>
      <c:valAx>
        <c:axId val="1174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49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33-4788-9432-07DD73EFA07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33-4788-9432-07DD73EFA07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33-4788-9432-07DD73EFA07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33-4788-9432-07DD73EFA07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33-4788-9432-07DD73EFA07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33-4788-9432-07DD73EF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673344"/>
        <c:axId val="117675136"/>
        <c:axId val="0"/>
      </c:bar3DChart>
      <c:catAx>
        <c:axId val="11767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675136"/>
        <c:crosses val="autoZero"/>
        <c:auto val="1"/>
        <c:lblAlgn val="ctr"/>
        <c:lblOffset val="100"/>
        <c:noMultiLvlLbl val="0"/>
      </c:catAx>
      <c:valAx>
        <c:axId val="11767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67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F-4AF0-A257-CC500B6F8B3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F-4AF0-A257-CC500B6F8B3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4F-4AF0-A257-CC500B6F8B3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4F-4AF0-A257-CC500B6F8B3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4F-4AF0-A257-CC500B6F8B3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4F-4AF0-A257-CC500B6F8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756672"/>
        <c:axId val="119758208"/>
        <c:axId val="0"/>
      </c:bar3DChart>
      <c:catAx>
        <c:axId val="1197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758208"/>
        <c:crosses val="autoZero"/>
        <c:auto val="1"/>
        <c:lblAlgn val="ctr"/>
        <c:lblOffset val="100"/>
        <c:noMultiLvlLbl val="0"/>
      </c:catAx>
      <c:valAx>
        <c:axId val="1197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7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BB-4647-B9AB-6E4B2A3E258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B-4647-B9AB-6E4B2A3E258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BB-4647-B9AB-6E4B2A3E258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BB-4647-B9AB-6E4B2A3E258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BB-4647-B9AB-6E4B2A3E258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BB-4647-B9AB-6E4B2A3E2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820288"/>
        <c:axId val="119821824"/>
        <c:axId val="0"/>
      </c:bar3DChart>
      <c:catAx>
        <c:axId val="11982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821824"/>
        <c:crosses val="autoZero"/>
        <c:auto val="1"/>
        <c:lblAlgn val="ctr"/>
        <c:lblOffset val="100"/>
        <c:noMultiLvlLbl val="0"/>
      </c:catAx>
      <c:valAx>
        <c:axId val="11982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820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53915753960349E-2"/>
          <c:y val="3.8379630810522959E-2"/>
          <c:w val="0.8911969168495526"/>
          <c:h val="0.84861628125489663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3E-4D38-8DC9-0140373341DD}"/>
                </c:ext>
              </c:extLst>
            </c:dLbl>
            <c:dLbl>
              <c:idx val="1"/>
              <c:layout>
                <c:manualLayout>
                  <c:x val="3.7553082027537254E-3"/>
                  <c:y val="-2.4227604957452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3E-4D38-8DC9-0140373341D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3E-4D38-8DC9-0140373341D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3E-4D38-8DC9-0140373341D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3E-4D38-8DC9-0140373341D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'AGO-24 (5)'!$C$76:$G$76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56242796.700000003</c:v>
                </c:pt>
                <c:pt idx="3">
                  <c:v>62361276.699999988</c:v>
                </c:pt>
                <c:pt idx="4">
                  <c:v>41820223.960000008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3E-4D38-8DC9-01403733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170752"/>
        <c:axId val="120184832"/>
        <c:axId val="0"/>
      </c:bar3DChart>
      <c:catAx>
        <c:axId val="12017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84832"/>
        <c:crosses val="autoZero"/>
        <c:auto val="1"/>
        <c:lblAlgn val="ctr"/>
        <c:lblOffset val="100"/>
        <c:noMultiLvlLbl val="0"/>
      </c:catAx>
      <c:valAx>
        <c:axId val="12018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170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53915753960349E-2"/>
          <c:y val="3.8379630810522959E-2"/>
          <c:w val="0.8911969168495526"/>
          <c:h val="0.84861628125489663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A6-482A-9628-70B84A34B315}"/>
                </c:ext>
              </c:extLst>
            </c:dLbl>
            <c:dLbl>
              <c:idx val="1"/>
              <c:layout>
                <c:manualLayout>
                  <c:x val="3.7553082027537254E-3"/>
                  <c:y val="-2.42276049574520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75.563.247,98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4A6-482A-9628-70B84A34B31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6-482A-9628-70B84A34B31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6-482A-9628-70B84A34B31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51.639.860,43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4A6-482A-9628-70B84A34B31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'AGO-24 (5)'!$C$76:$G$76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56242796.700000003</c:v>
                </c:pt>
                <c:pt idx="3">
                  <c:v>62361276.699999988</c:v>
                </c:pt>
                <c:pt idx="4">
                  <c:v>41820223.960000008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A6-482A-9628-70B84A34B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988992"/>
        <c:axId val="119990528"/>
        <c:axId val="0"/>
      </c:bar3DChart>
      <c:catAx>
        <c:axId val="11998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90528"/>
        <c:crosses val="autoZero"/>
        <c:auto val="1"/>
        <c:lblAlgn val="ctr"/>
        <c:lblOffset val="100"/>
        <c:noMultiLvlLbl val="0"/>
      </c:catAx>
      <c:valAx>
        <c:axId val="1199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998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754380</xdr:colOff>
      <xdr:row>3</xdr:row>
      <xdr:rowOff>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81</xdr:row>
      <xdr:rowOff>144780</xdr:rowOff>
    </xdr:from>
    <xdr:to>
      <xdr:col>10</xdr:col>
      <xdr:colOff>99060</xdr:colOff>
      <xdr:row>98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0.37645</cdr:x>
      <cdr:y>0.01955</cdr:y>
    </cdr:from>
    <cdr:to>
      <cdr:x>0.74809</cdr:x>
      <cdr:y>0.07114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733" y="108897"/>
          <a:ext cx="3409604" cy="287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6576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EXECUÇÃO ORÇAMENTÁRIA - SETEMBRO 2024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190500</xdr:rowOff>
    </xdr:from>
    <xdr:to>
      <xdr:col>1</xdr:col>
      <xdr:colOff>1320018</xdr:colOff>
      <xdr:row>2</xdr:row>
      <xdr:rowOff>45720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90500"/>
          <a:ext cx="1670538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2049" name="Imagem 1" descr="marca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2050" name="Gráfico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3073" name="Imagem 1" descr="marca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83</xdr:row>
      <xdr:rowOff>68580</xdr:rowOff>
    </xdr:from>
    <xdr:to>
      <xdr:col>10</xdr:col>
      <xdr:colOff>0</xdr:colOff>
      <xdr:row>98</xdr:row>
      <xdr:rowOff>45720</xdr:rowOff>
    </xdr:to>
    <xdr:graphicFrame macro="">
      <xdr:nvGraphicFramePr>
        <xdr:cNvPr id="3074" name="Gráfico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4097" name="Imagem 1" descr="marca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4098" name="Gráfico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5121" name="Imagem 1" descr="marca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5122" name="Gráfico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6145" name="Imagem 1" descr="marca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6146" name="Gráfico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7169" name="Imagem 1" descr="marca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7170" name="Gráfico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3</xdr:row>
      <xdr:rowOff>0</xdr:rowOff>
    </xdr:to>
    <xdr:pic>
      <xdr:nvPicPr>
        <xdr:cNvPr id="8193" name="Imagem 1" descr="marca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80</xdr:row>
      <xdr:rowOff>160020</xdr:rowOff>
    </xdr:from>
    <xdr:to>
      <xdr:col>10</xdr:col>
      <xdr:colOff>53340</xdr:colOff>
      <xdr:row>96</xdr:row>
      <xdr:rowOff>0</xdr:rowOff>
    </xdr:to>
    <xdr:graphicFrame macro="">
      <xdr:nvGraphicFramePr>
        <xdr:cNvPr id="8194" name="Gráfico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0.37645</cdr:x>
      <cdr:y>0.01955</cdr:y>
    </cdr:from>
    <cdr:to>
      <cdr:x>0.74809</cdr:x>
      <cdr:y>0.07114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733" y="108897"/>
          <a:ext cx="3409604" cy="287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6576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EXECUÇÃO ORÇAMENTÁRIA - AGOSTO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3"/>
  <sheetViews>
    <sheetView workbookViewId="0">
      <selection sqref="A1:K98"/>
    </sheetView>
  </sheetViews>
  <sheetFormatPr defaultRowHeight="14.4" x14ac:dyDescent="0.3"/>
  <cols>
    <col min="1" max="1" width="6.77734375" customWidth="1"/>
    <col min="2" max="2" width="30" customWidth="1"/>
    <col min="3" max="7" width="16.44140625" customWidth="1"/>
    <col min="8" max="11" width="9.55468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83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ht="6" customHeight="1" x14ac:dyDescent="0.3">
      <c r="A5" s="267"/>
      <c r="B5" s="267"/>
      <c r="C5" s="267"/>
      <c r="D5" s="267"/>
      <c r="E5" s="267"/>
      <c r="F5" s="267"/>
      <c r="G5" s="268"/>
      <c r="H5" s="267"/>
      <c r="I5" s="267"/>
      <c r="J5" s="267"/>
      <c r="K5" s="267"/>
    </row>
    <row r="6" spans="1:11" ht="24" thickBot="1" x14ac:dyDescent="0.5">
      <c r="A6" s="441" t="s">
        <v>85</v>
      </c>
      <c r="B6" s="441"/>
      <c r="C6" s="441"/>
      <c r="D6" s="441"/>
      <c r="E6" s="270"/>
      <c r="F6" s="271"/>
      <c r="G6" s="271"/>
      <c r="H6" s="269"/>
      <c r="I6" s="269"/>
      <c r="J6" s="269"/>
      <c r="K6" s="271" t="s">
        <v>0</v>
      </c>
    </row>
    <row r="7" spans="1:11" ht="15" thickBot="1" x14ac:dyDescent="0.35">
      <c r="A7" s="433" t="s">
        <v>1</v>
      </c>
      <c r="B7" s="436" t="s">
        <v>2</v>
      </c>
      <c r="C7" s="439" t="s">
        <v>3</v>
      </c>
      <c r="D7" s="439"/>
      <c r="E7" s="439"/>
      <c r="F7" s="439"/>
      <c r="G7" s="440"/>
      <c r="H7" s="426" t="s">
        <v>13</v>
      </c>
      <c r="I7" s="427"/>
      <c r="J7" s="428"/>
      <c r="K7" s="429"/>
    </row>
    <row r="8" spans="1:11" x14ac:dyDescent="0.3">
      <c r="A8" s="434"/>
      <c r="B8" s="437"/>
      <c r="C8" s="430" t="s">
        <v>20</v>
      </c>
      <c r="D8" s="424"/>
      <c r="E8" s="431" t="s">
        <v>4</v>
      </c>
      <c r="F8" s="424" t="s">
        <v>21</v>
      </c>
      <c r="G8" s="422" t="s">
        <v>22</v>
      </c>
      <c r="H8" s="167"/>
      <c r="I8" s="168"/>
      <c r="J8" s="168"/>
      <c r="K8" s="278"/>
    </row>
    <row r="9" spans="1:11" ht="29.4" thickBot="1" x14ac:dyDescent="0.35">
      <c r="A9" s="435"/>
      <c r="B9" s="438"/>
      <c r="C9" s="169" t="s">
        <v>19</v>
      </c>
      <c r="D9" s="170" t="s">
        <v>29</v>
      </c>
      <c r="E9" s="432"/>
      <c r="F9" s="425"/>
      <c r="G9" s="423"/>
      <c r="H9" s="171" t="s">
        <v>14</v>
      </c>
      <c r="I9" s="172" t="s">
        <v>15</v>
      </c>
      <c r="J9" s="172" t="s">
        <v>23</v>
      </c>
      <c r="K9" s="173" t="s">
        <v>17</v>
      </c>
    </row>
    <row r="10" spans="1:11" ht="15" thickBot="1" x14ac:dyDescent="0.35">
      <c r="A10" s="414">
        <v>801</v>
      </c>
      <c r="B10" s="63" t="s">
        <v>54</v>
      </c>
      <c r="C10" s="151">
        <f>SUM(C11:C12)</f>
        <v>59279716</v>
      </c>
      <c r="D10" s="151">
        <f>SUM(D11:D12)</f>
        <v>59279716</v>
      </c>
      <c r="E10" s="151">
        <f>SUM(E11:E12)</f>
        <v>46318611.560000002</v>
      </c>
      <c r="F10" s="151">
        <v>58829716</v>
      </c>
      <c r="G10" s="151">
        <f>SUM(G11:G12)</f>
        <v>40580770.950000003</v>
      </c>
      <c r="H10" s="174"/>
      <c r="I10" s="174"/>
      <c r="J10" s="174"/>
      <c r="K10" s="175"/>
    </row>
    <row r="11" spans="1:11" x14ac:dyDescent="0.3">
      <c r="A11" s="415"/>
      <c r="B11" s="176" t="s">
        <v>31</v>
      </c>
      <c r="C11" s="150">
        <v>0</v>
      </c>
      <c r="D11" s="150">
        <v>0</v>
      </c>
      <c r="E11" s="150">
        <v>0</v>
      </c>
      <c r="F11" s="161">
        <f>SUM(D11-E11)</f>
        <v>0</v>
      </c>
      <c r="G11" s="152">
        <v>0</v>
      </c>
      <c r="H11" s="177" t="e">
        <f>SUM(E11/D11*100)</f>
        <v>#DIV/0!</v>
      </c>
      <c r="I11" s="178" t="e">
        <f>SUM(F11/D11*100)</f>
        <v>#DIV/0!</v>
      </c>
      <c r="J11" s="177" t="e">
        <f>SUM(G11/E11*100)</f>
        <v>#DIV/0!</v>
      </c>
      <c r="K11" s="179">
        <f>(D11*100)/$D$77</f>
        <v>0</v>
      </c>
    </row>
    <row r="12" spans="1:11" ht="15" thickBot="1" x14ac:dyDescent="0.35">
      <c r="A12" s="416"/>
      <c r="B12" s="180" t="s">
        <v>30</v>
      </c>
      <c r="C12" s="181">
        <v>59279716</v>
      </c>
      <c r="D12" s="181">
        <v>59279716</v>
      </c>
      <c r="E12" s="272">
        <v>46318611.560000002</v>
      </c>
      <c r="F12" s="162">
        <f>SUM(D12-E12)</f>
        <v>12961104.439999998</v>
      </c>
      <c r="G12" s="182">
        <v>40580770.950000003</v>
      </c>
      <c r="H12" s="183">
        <f>SUM(E12/D12*100)</f>
        <v>78.135683983371322</v>
      </c>
      <c r="I12" s="183">
        <f>SUM(F12/D12*100)</f>
        <v>21.864316016628685</v>
      </c>
      <c r="J12" s="177">
        <f>SUM(G12/E12*100)</f>
        <v>87.612235305094714</v>
      </c>
      <c r="K12" s="184">
        <v>81.81</v>
      </c>
    </row>
    <row r="13" spans="1:11" ht="15" thickBot="1" x14ac:dyDescent="0.35">
      <c r="A13" s="414">
        <v>803</v>
      </c>
      <c r="B13" s="63" t="s">
        <v>5</v>
      </c>
      <c r="C13" s="185">
        <f>SUM(C14:C14)</f>
        <v>350000</v>
      </c>
      <c r="D13" s="151">
        <f>SUM(D14:D14)</f>
        <v>350000</v>
      </c>
      <c r="E13" s="151">
        <f>SUM(E14:E14)</f>
        <v>321476.09999999998</v>
      </c>
      <c r="F13" s="151">
        <f>SUM(F14:F14)</f>
        <v>28523.900000000023</v>
      </c>
      <c r="G13" s="153">
        <v>307559.57</v>
      </c>
      <c r="H13" s="174"/>
      <c r="I13" s="174"/>
      <c r="J13" s="174"/>
      <c r="K13" s="186"/>
    </row>
    <row r="14" spans="1:11" ht="15" thickBot="1" x14ac:dyDescent="0.35">
      <c r="A14" s="415"/>
      <c r="B14" s="187" t="s">
        <v>34</v>
      </c>
      <c r="C14" s="188">
        <v>350000</v>
      </c>
      <c r="D14" s="188">
        <v>350000</v>
      </c>
      <c r="E14" s="155">
        <v>321476.09999999998</v>
      </c>
      <c r="F14" s="189">
        <f>SUM(D14-E14)</f>
        <v>28523.900000000023</v>
      </c>
      <c r="G14" s="152">
        <v>307429.36</v>
      </c>
      <c r="H14" s="190">
        <f>SUM(E14/D14*100)</f>
        <v>91.850314285714276</v>
      </c>
      <c r="I14" s="190">
        <f>SUM(F14/D14*100)</f>
        <v>8.1496857142857202</v>
      </c>
      <c r="J14" s="177">
        <f>SUM(G14/E14*100)</f>
        <v>95.630549207235006</v>
      </c>
      <c r="K14" s="179">
        <f>(D14*100)/$D$77</f>
        <v>0.46318813623871435</v>
      </c>
    </row>
    <row r="15" spans="1:11" ht="15" thickBot="1" x14ac:dyDescent="0.35">
      <c r="A15" s="414">
        <v>804</v>
      </c>
      <c r="B15" s="63" t="s">
        <v>6</v>
      </c>
      <c r="C15" s="151">
        <f>SUM(C16:C17)</f>
        <v>500000</v>
      </c>
      <c r="D15" s="151">
        <f>SUM(D16:D17)</f>
        <v>280000</v>
      </c>
      <c r="E15" s="151">
        <f>SUM(E16:E17)</f>
        <v>137583.24</v>
      </c>
      <c r="F15" s="151">
        <f>SUM(F16:F17)</f>
        <v>142416.76</v>
      </c>
      <c r="G15" s="153">
        <f>SUM(G16:G17)</f>
        <v>123940.2</v>
      </c>
      <c r="H15" s="174"/>
      <c r="I15" s="174"/>
      <c r="J15" s="174"/>
      <c r="K15" s="186"/>
    </row>
    <row r="16" spans="1:11" x14ac:dyDescent="0.3">
      <c r="A16" s="415"/>
      <c r="B16" s="187" t="s">
        <v>30</v>
      </c>
      <c r="C16" s="191">
        <v>0</v>
      </c>
      <c r="D16" s="191">
        <v>0</v>
      </c>
      <c r="E16" s="152">
        <v>0</v>
      </c>
      <c r="F16" s="161">
        <f>SUM(D16-E16)</f>
        <v>0</v>
      </c>
      <c r="G16" s="152">
        <v>0</v>
      </c>
      <c r="H16" s="177" t="e">
        <f>SUM(E16/D16*100)</f>
        <v>#DIV/0!</v>
      </c>
      <c r="I16" s="177" t="e">
        <f>SUM(F16/D16*100)</f>
        <v>#DIV/0!</v>
      </c>
      <c r="J16" s="177" t="e">
        <f>SUM(G16/E16*100)</f>
        <v>#DIV/0!</v>
      </c>
      <c r="K16" s="179">
        <f>(D16*100)/$D$77</f>
        <v>0</v>
      </c>
    </row>
    <row r="17" spans="1:11" ht="15" thickBot="1" x14ac:dyDescent="0.35">
      <c r="A17" s="416"/>
      <c r="B17" s="192" t="s">
        <v>32</v>
      </c>
      <c r="C17" s="181">
        <v>500000</v>
      </c>
      <c r="D17" s="181">
        <v>280000</v>
      </c>
      <c r="E17" s="156">
        <v>137583.24</v>
      </c>
      <c r="F17" s="162">
        <f>SUM(D17-E17)</f>
        <v>142416.76</v>
      </c>
      <c r="G17" s="182">
        <v>123940.2</v>
      </c>
      <c r="H17" s="193">
        <f>SUM(E17/D17*100)</f>
        <v>49.136871428571425</v>
      </c>
      <c r="I17" s="193">
        <f>SUM(F17/D17*100)</f>
        <v>50.863128571428575</v>
      </c>
      <c r="J17" s="193">
        <f>SUM(G17/E17*100)</f>
        <v>90.083792182826926</v>
      </c>
      <c r="K17" s="184">
        <v>0.4</v>
      </c>
    </row>
    <row r="18" spans="1:11" ht="15" thickBot="1" x14ac:dyDescent="0.35">
      <c r="A18" s="414">
        <v>802</v>
      </c>
      <c r="B18" s="63" t="s">
        <v>24</v>
      </c>
      <c r="C18" s="153">
        <f>SUM(C19:C21)</f>
        <v>6029267</v>
      </c>
      <c r="D18" s="151">
        <f>SUM(D19:D21)</f>
        <v>8905445.5199999996</v>
      </c>
      <c r="E18" s="151">
        <f>SUM(E19:E21)</f>
        <v>7733095.7199999997</v>
      </c>
      <c r="F18" s="151">
        <f>SUM(F19:F21)</f>
        <v>1172349.8000000003</v>
      </c>
      <c r="G18" s="153">
        <f>SUM(G19:G21)</f>
        <v>6858932.5800000001</v>
      </c>
      <c r="H18" s="174"/>
      <c r="I18" s="174"/>
      <c r="J18" s="174"/>
      <c r="K18" s="186"/>
    </row>
    <row r="19" spans="1:11" x14ac:dyDescent="0.3">
      <c r="A19" s="415"/>
      <c r="B19" s="187" t="s">
        <v>30</v>
      </c>
      <c r="C19" s="188">
        <v>2819341</v>
      </c>
      <c r="D19" s="188">
        <v>2819341</v>
      </c>
      <c r="E19" s="155">
        <v>2178018.38</v>
      </c>
      <c r="F19" s="189">
        <f>SUM(D19-E19)</f>
        <v>641322.62000000011</v>
      </c>
      <c r="G19" s="152">
        <v>2102379.88</v>
      </c>
      <c r="H19" s="190">
        <f>SUM(E19/D19*100)</f>
        <v>77.252747361883507</v>
      </c>
      <c r="I19" s="190">
        <f t="shared" ref="I19:J21" si="0">SUM(F19/D19*100)</f>
        <v>22.7472526381165</v>
      </c>
      <c r="J19" s="190">
        <f t="shared" si="0"/>
        <v>96.527187249907414</v>
      </c>
      <c r="K19" s="179">
        <v>4.5</v>
      </c>
    </row>
    <row r="20" spans="1:11" x14ac:dyDescent="0.3">
      <c r="A20" s="415"/>
      <c r="B20" s="194" t="s">
        <v>73</v>
      </c>
      <c r="C20" s="195">
        <v>0</v>
      </c>
      <c r="D20" s="195">
        <v>1947278.52</v>
      </c>
      <c r="E20" s="273">
        <v>1942663.96</v>
      </c>
      <c r="F20" s="163">
        <f>SUM(D20-E20)</f>
        <v>4614.5600000000559</v>
      </c>
      <c r="G20" s="196">
        <v>1720488.5</v>
      </c>
      <c r="H20" s="197">
        <f>SUM(E20/D20*100)</f>
        <v>99.763025168068921</v>
      </c>
      <c r="I20" s="197">
        <f t="shared" si="0"/>
        <v>0.23697483193108174</v>
      </c>
      <c r="J20" s="197">
        <f t="shared" si="0"/>
        <v>88.563361210448349</v>
      </c>
      <c r="K20" s="198">
        <f>(D20*100)/$D$77</f>
        <v>2.5770180240470917</v>
      </c>
    </row>
    <row r="21" spans="1:11" ht="15" thickBot="1" x14ac:dyDescent="0.35">
      <c r="A21" s="416"/>
      <c r="B21" s="199" t="s">
        <v>31</v>
      </c>
      <c r="C21" s="200">
        <v>3209926</v>
      </c>
      <c r="D21" s="200">
        <v>4138826</v>
      </c>
      <c r="E21" s="157">
        <v>3612413.38</v>
      </c>
      <c r="F21" s="201">
        <f>SUM(D21-E21)</f>
        <v>526412.62000000011</v>
      </c>
      <c r="G21" s="202">
        <v>3036064.2</v>
      </c>
      <c r="H21" s="183">
        <f>SUM(E21/D21*100)</f>
        <v>87.281112566703698</v>
      </c>
      <c r="I21" s="183">
        <f t="shared" si="0"/>
        <v>12.718887433296306</v>
      </c>
      <c r="J21" s="183">
        <f t="shared" si="0"/>
        <v>84.04531488032525</v>
      </c>
      <c r="K21" s="203">
        <v>4.2699999999999996</v>
      </c>
    </row>
    <row r="22" spans="1:11" ht="15" thickBot="1" x14ac:dyDescent="0.35">
      <c r="A22" s="414">
        <v>37</v>
      </c>
      <c r="B22" s="63" t="s">
        <v>53</v>
      </c>
      <c r="C22" s="153">
        <f>SUM(C23:C27)</f>
        <v>611226</v>
      </c>
      <c r="D22" s="151">
        <f>SUM(D23:D27)</f>
        <v>975505.7</v>
      </c>
      <c r="E22" s="151">
        <f>SUM(E23:E27)</f>
        <v>741344.9</v>
      </c>
      <c r="F22" s="151">
        <f>SUM(F23:F27)</f>
        <v>234160.80000000002</v>
      </c>
      <c r="G22" s="153">
        <f>SUM(G23:G27)</f>
        <v>530287.52</v>
      </c>
      <c r="H22" s="174"/>
      <c r="I22" s="174"/>
      <c r="J22" s="174"/>
      <c r="K22" s="186"/>
    </row>
    <row r="23" spans="1:11" x14ac:dyDescent="0.3">
      <c r="A23" s="415"/>
      <c r="B23" s="187" t="s">
        <v>57</v>
      </c>
      <c r="C23" s="188">
        <v>400000</v>
      </c>
      <c r="D23" s="188">
        <v>450000</v>
      </c>
      <c r="E23" s="155">
        <v>338665.16</v>
      </c>
      <c r="F23" s="189">
        <f>SUM(D23-E23)</f>
        <v>111334.84000000003</v>
      </c>
      <c r="G23" s="152">
        <v>243579.46</v>
      </c>
      <c r="H23" s="190">
        <f>SUM(E23/D23*100)</f>
        <v>75.258924444444446</v>
      </c>
      <c r="I23" s="190">
        <f t="shared" ref="I23:J27" si="1">SUM(F23/D23*100)</f>
        <v>24.741075555555561</v>
      </c>
      <c r="J23" s="204">
        <f t="shared" si="1"/>
        <v>71.92338887176939</v>
      </c>
      <c r="K23" s="179">
        <f>(D23*100)/$D$77</f>
        <v>0.59552760373548985</v>
      </c>
    </row>
    <row r="24" spans="1:11" x14ac:dyDescent="0.3">
      <c r="A24" s="415"/>
      <c r="B24" s="194" t="s">
        <v>58</v>
      </c>
      <c r="C24" s="205">
        <v>100000</v>
      </c>
      <c r="D24" s="205">
        <v>50000</v>
      </c>
      <c r="E24" s="273">
        <v>273.95999999999998</v>
      </c>
      <c r="F24" s="206">
        <f>SUM(D24-E24)</f>
        <v>49726.04</v>
      </c>
      <c r="G24" s="196">
        <v>23.96</v>
      </c>
      <c r="H24" s="197">
        <f>SUM(E24/D24*100)</f>
        <v>0.54791999999999996</v>
      </c>
      <c r="I24" s="207">
        <f t="shared" si="1"/>
        <v>99.452079999999995</v>
      </c>
      <c r="J24" s="208">
        <f t="shared" si="1"/>
        <v>8.7458023069061177</v>
      </c>
      <c r="K24" s="198">
        <f>(D24*100)/$D$77</f>
        <v>6.6169733748387763E-2</v>
      </c>
    </row>
    <row r="25" spans="1:11" ht="15" thickBot="1" x14ac:dyDescent="0.35">
      <c r="A25" s="415"/>
      <c r="B25" s="199" t="s">
        <v>59</v>
      </c>
      <c r="C25" s="209">
        <v>0</v>
      </c>
      <c r="D25" s="200">
        <v>337343.2</v>
      </c>
      <c r="E25" s="157">
        <v>332618.78000000003</v>
      </c>
      <c r="F25" s="201">
        <f>SUM(D25-E25)</f>
        <v>4724.4199999999837</v>
      </c>
      <c r="G25" s="202">
        <v>258304.1</v>
      </c>
      <c r="H25" s="210">
        <f>SUM(E25/D25*100)</f>
        <v>98.599521199775182</v>
      </c>
      <c r="I25" s="183">
        <f t="shared" si="1"/>
        <v>1.4004788002248107</v>
      </c>
      <c r="J25" s="211">
        <f t="shared" si="1"/>
        <v>77.657701708845181</v>
      </c>
      <c r="K25" s="203">
        <f>(D25*100)/$D$77</f>
        <v>0.44643819451658245</v>
      </c>
    </row>
    <row r="26" spans="1:11" ht="15" thickBot="1" x14ac:dyDescent="0.35">
      <c r="A26" s="415"/>
      <c r="B26" s="199" t="s">
        <v>63</v>
      </c>
      <c r="C26" s="209">
        <v>0</v>
      </c>
      <c r="D26" s="200">
        <v>26936.5</v>
      </c>
      <c r="E26" s="157">
        <v>0</v>
      </c>
      <c r="F26" s="162">
        <f>SUM(D26-E26)</f>
        <v>26936.5</v>
      </c>
      <c r="G26" s="202">
        <v>0</v>
      </c>
      <c r="H26" s="212">
        <f>SUM(E26/D26*100)</f>
        <v>0</v>
      </c>
      <c r="I26" s="193">
        <f t="shared" si="1"/>
        <v>100</v>
      </c>
      <c r="J26" s="213" t="e">
        <f t="shared" si="1"/>
        <v>#DIV/0!</v>
      </c>
      <c r="K26" s="184">
        <f>(D26*100)/$D$77</f>
        <v>3.5647620662268939E-2</v>
      </c>
    </row>
    <row r="27" spans="1:11" ht="15" thickBot="1" x14ac:dyDescent="0.35">
      <c r="A27" s="416"/>
      <c r="B27" s="199" t="s">
        <v>38</v>
      </c>
      <c r="C27" s="200">
        <v>111226</v>
      </c>
      <c r="D27" s="200">
        <v>111226</v>
      </c>
      <c r="E27" s="157">
        <v>69787</v>
      </c>
      <c r="F27" s="201">
        <f>SUM(D27-E27)</f>
        <v>41439</v>
      </c>
      <c r="G27" s="202">
        <v>28380</v>
      </c>
      <c r="H27" s="212">
        <f>SUM(E27/D27*100)</f>
        <v>62.743423300307477</v>
      </c>
      <c r="I27" s="193">
        <f t="shared" si="1"/>
        <v>37.256576699692516</v>
      </c>
      <c r="J27" s="213">
        <f t="shared" si="1"/>
        <v>40.666599796523705</v>
      </c>
      <c r="K27" s="203">
        <f>(D27*100)/$D$77</f>
        <v>0.14719589611796355</v>
      </c>
    </row>
    <row r="28" spans="1:11" ht="15" thickBot="1" x14ac:dyDescent="0.35">
      <c r="A28" s="414">
        <v>38</v>
      </c>
      <c r="B28" s="63" t="s">
        <v>74</v>
      </c>
      <c r="C28" s="153">
        <f>SUM(C29:C33)</f>
        <v>105090</v>
      </c>
      <c r="D28" s="151">
        <f>SUM(D29:D33)</f>
        <v>1297054.99</v>
      </c>
      <c r="E28" s="153">
        <f>SUM(E29:E33)</f>
        <v>1138211.46</v>
      </c>
      <c r="F28" s="151">
        <f>SUM(F29:F33)</f>
        <v>158843.52999999997</v>
      </c>
      <c r="G28" s="153">
        <f>SUM(G29:G33)</f>
        <v>680052.22</v>
      </c>
      <c r="H28" s="174"/>
      <c r="I28" s="174"/>
      <c r="J28" s="174"/>
      <c r="K28" s="186"/>
    </row>
    <row r="29" spans="1:11" x14ac:dyDescent="0.3">
      <c r="A29" s="415"/>
      <c r="B29" s="187" t="s">
        <v>35</v>
      </c>
      <c r="C29" s="188">
        <v>100000</v>
      </c>
      <c r="D29" s="188">
        <v>850000</v>
      </c>
      <c r="E29" s="155">
        <v>702465</v>
      </c>
      <c r="F29" s="189">
        <f t="shared" ref="F29:F40" si="2">SUM(D29-E29)</f>
        <v>147535</v>
      </c>
      <c r="G29" s="152">
        <v>540307.04</v>
      </c>
      <c r="H29" s="177">
        <f>SUM(E29/D29*100)</f>
        <v>82.642941176470586</v>
      </c>
      <c r="I29" s="190">
        <f t="shared" ref="I29:J33" si="3">SUM(F29/D29*100)</f>
        <v>17.35705882352941</v>
      </c>
      <c r="J29" s="204">
        <f t="shared" si="3"/>
        <v>76.915866270917419</v>
      </c>
      <c r="K29" s="179">
        <f>(D29*100)/$D$77</f>
        <v>1.124885473722592</v>
      </c>
    </row>
    <row r="30" spans="1:11" x14ac:dyDescent="0.3">
      <c r="A30" s="415"/>
      <c r="B30" s="194" t="s">
        <v>37</v>
      </c>
      <c r="C30" s="205">
        <v>1000</v>
      </c>
      <c r="D30" s="195">
        <v>1000</v>
      </c>
      <c r="E30" s="273">
        <v>2.5</v>
      </c>
      <c r="F30" s="206">
        <f t="shared" si="2"/>
        <v>997.5</v>
      </c>
      <c r="G30" s="196">
        <v>0.22</v>
      </c>
      <c r="H30" s="197">
        <f>SUM(E30/D30*100)</f>
        <v>0.25</v>
      </c>
      <c r="I30" s="207">
        <f t="shared" si="3"/>
        <v>99.75</v>
      </c>
      <c r="J30" s="208">
        <f t="shared" si="3"/>
        <v>8.7999999999999989</v>
      </c>
      <c r="K30" s="198">
        <f>(D30*100)/$D$77</f>
        <v>1.3233946749677554E-3</v>
      </c>
    </row>
    <row r="31" spans="1:11" x14ac:dyDescent="0.3">
      <c r="A31" s="415"/>
      <c r="B31" s="214" t="s">
        <v>59</v>
      </c>
      <c r="C31" s="215">
        <v>0</v>
      </c>
      <c r="D31" s="216">
        <v>438274.99</v>
      </c>
      <c r="E31" s="158">
        <v>435731.46</v>
      </c>
      <c r="F31" s="217">
        <f t="shared" si="2"/>
        <v>2543.5299999999697</v>
      </c>
      <c r="G31" s="196">
        <v>139744.95999999999</v>
      </c>
      <c r="H31" s="218">
        <f>SUM(E31/D31*100)</f>
        <v>99.419649750034793</v>
      </c>
      <c r="I31" s="219">
        <f t="shared" si="3"/>
        <v>0.58035024996520324</v>
      </c>
      <c r="J31" s="208">
        <f t="shared" si="3"/>
        <v>32.071349633556409</v>
      </c>
      <c r="K31" s="220">
        <f>(D31*100)/$D$77</f>
        <v>0.58001078793754623</v>
      </c>
    </row>
    <row r="32" spans="1:11" x14ac:dyDescent="0.3">
      <c r="A32" s="415"/>
      <c r="B32" s="214" t="s">
        <v>64</v>
      </c>
      <c r="C32" s="215">
        <v>0</v>
      </c>
      <c r="D32" s="215">
        <v>3690</v>
      </c>
      <c r="E32" s="287">
        <v>0</v>
      </c>
      <c r="F32" s="217">
        <f t="shared" si="2"/>
        <v>3690</v>
      </c>
      <c r="G32" s="221">
        <v>0</v>
      </c>
      <c r="H32" s="218">
        <f>SUM(E32/D32*100)</f>
        <v>0</v>
      </c>
      <c r="I32" s="219">
        <f t="shared" si="3"/>
        <v>100</v>
      </c>
      <c r="J32" s="208" t="e">
        <f t="shared" si="3"/>
        <v>#DIV/0!</v>
      </c>
      <c r="K32" s="220">
        <f>(D32*100)/$D$77</f>
        <v>4.8833263506310167E-3</v>
      </c>
    </row>
    <row r="33" spans="1:11" ht="15" thickBot="1" x14ac:dyDescent="0.35">
      <c r="A33" s="416"/>
      <c r="B33" s="192" t="s">
        <v>30</v>
      </c>
      <c r="C33" s="181">
        <v>4090</v>
      </c>
      <c r="D33" s="181">
        <v>4090</v>
      </c>
      <c r="E33" s="156">
        <v>12.5</v>
      </c>
      <c r="F33" s="164">
        <f t="shared" si="2"/>
        <v>4077.5</v>
      </c>
      <c r="G33" s="182">
        <v>0</v>
      </c>
      <c r="H33" s="212">
        <f>SUM(E33/D33*100)</f>
        <v>0.30562347188264061</v>
      </c>
      <c r="I33" s="193">
        <f t="shared" si="3"/>
        <v>99.69437652811736</v>
      </c>
      <c r="J33" s="213">
        <f t="shared" si="3"/>
        <v>0</v>
      </c>
      <c r="K33" s="184">
        <f>(D33*100)/$D$77</f>
        <v>5.4126842206181193E-3</v>
      </c>
    </row>
    <row r="34" spans="1:11" ht="15" thickBot="1" x14ac:dyDescent="0.35">
      <c r="A34" s="414">
        <v>92</v>
      </c>
      <c r="B34" s="63" t="s">
        <v>51</v>
      </c>
      <c r="C34" s="151">
        <f>SUM(C35)</f>
        <v>50000</v>
      </c>
      <c r="D34" s="153">
        <f>SUM(D35)</f>
        <v>0</v>
      </c>
      <c r="E34" s="153">
        <f>SUM(E35)</f>
        <v>0</v>
      </c>
      <c r="F34" s="222">
        <f t="shared" si="2"/>
        <v>0</v>
      </c>
      <c r="G34" s="153">
        <f>SUM(G35)</f>
        <v>0</v>
      </c>
      <c r="H34" s="174"/>
      <c r="I34" s="174"/>
      <c r="J34" s="174"/>
      <c r="K34" s="186"/>
    </row>
    <row r="35" spans="1:11" ht="15" thickBot="1" x14ac:dyDescent="0.35">
      <c r="A35" s="416"/>
      <c r="B35" s="199" t="s">
        <v>35</v>
      </c>
      <c r="C35" s="200">
        <v>50000</v>
      </c>
      <c r="D35" s="223">
        <v>0</v>
      </c>
      <c r="E35" s="159">
        <v>0</v>
      </c>
      <c r="F35" s="159">
        <v>0</v>
      </c>
      <c r="G35" s="223">
        <v>0</v>
      </c>
      <c r="H35" s="210" t="e">
        <f>SUM(E35/D35*100)</f>
        <v>#DIV/0!</v>
      </c>
      <c r="I35" s="183" t="e">
        <f>SUM(F35/D35*100)</f>
        <v>#DIV/0!</v>
      </c>
      <c r="J35" s="211" t="e">
        <f>SUM(G35/E35*100)</f>
        <v>#DIV/0!</v>
      </c>
      <c r="K35" s="203">
        <f>(D35*100)/$D$77</f>
        <v>0</v>
      </c>
    </row>
    <row r="36" spans="1:11" ht="15" thickBot="1" x14ac:dyDescent="0.35">
      <c r="A36" s="414">
        <v>39</v>
      </c>
      <c r="B36" s="63" t="s">
        <v>50</v>
      </c>
      <c r="C36" s="185">
        <f>SUM(C37+C40)</f>
        <v>150000</v>
      </c>
      <c r="D36" s="153">
        <f>SUM(D37:D40)</f>
        <v>293413.37</v>
      </c>
      <c r="E36" s="153">
        <f>SUM(E37:E40)</f>
        <v>146724.4</v>
      </c>
      <c r="F36" s="224">
        <f t="shared" si="2"/>
        <v>146688.97</v>
      </c>
      <c r="G36" s="153">
        <f>SUM(G37:G40)</f>
        <v>134543.4</v>
      </c>
      <c r="H36" s="174"/>
      <c r="I36" s="174"/>
      <c r="J36" s="174"/>
      <c r="K36" s="186"/>
    </row>
    <row r="37" spans="1:11" x14ac:dyDescent="0.3">
      <c r="A37" s="415"/>
      <c r="B37" s="225" t="s">
        <v>32</v>
      </c>
      <c r="C37" s="226">
        <v>50000</v>
      </c>
      <c r="D37" s="227">
        <v>70000</v>
      </c>
      <c r="E37" s="274">
        <v>50000</v>
      </c>
      <c r="F37" s="228">
        <f t="shared" si="2"/>
        <v>20000</v>
      </c>
      <c r="G37" s="229">
        <v>49370</v>
      </c>
      <c r="H37" s="230">
        <f>SUM(E37/D37*100)</f>
        <v>71.428571428571431</v>
      </c>
      <c r="I37" s="231">
        <f t="shared" ref="I37:J40" si="4">SUM(F37/D37*100)</f>
        <v>28.571428571428569</v>
      </c>
      <c r="J37" s="232">
        <f t="shared" si="4"/>
        <v>98.740000000000009</v>
      </c>
      <c r="K37" s="233">
        <f>(D37*100)/$D$77</f>
        <v>9.2637627247742868E-2</v>
      </c>
    </row>
    <row r="38" spans="1:11" x14ac:dyDescent="0.3">
      <c r="A38" s="415"/>
      <c r="B38" s="166" t="s">
        <v>73</v>
      </c>
      <c r="C38" s="234">
        <v>0</v>
      </c>
      <c r="D38" s="235">
        <v>161673.4</v>
      </c>
      <c r="E38" s="275">
        <v>96724.4</v>
      </c>
      <c r="F38" s="206">
        <f t="shared" si="2"/>
        <v>64949</v>
      </c>
      <c r="G38" s="236">
        <v>85173.4</v>
      </c>
      <c r="H38" s="197">
        <f>SUM(E38/D38*100)</f>
        <v>59.827034008068111</v>
      </c>
      <c r="I38" s="207">
        <f t="shared" si="4"/>
        <v>40.172965991931889</v>
      </c>
      <c r="J38" s="208">
        <f t="shared" si="4"/>
        <v>88.057822018022335</v>
      </c>
      <c r="K38" s="198">
        <f>(D38*100)/$D$77</f>
        <v>0.2139577166439319</v>
      </c>
    </row>
    <row r="39" spans="1:11" x14ac:dyDescent="0.3">
      <c r="A39" s="415"/>
      <c r="B39" s="254" t="s">
        <v>81</v>
      </c>
      <c r="C39" s="237">
        <v>0</v>
      </c>
      <c r="D39" s="150">
        <v>51739.97</v>
      </c>
      <c r="E39" s="165">
        <v>0</v>
      </c>
      <c r="F39" s="189">
        <f t="shared" si="2"/>
        <v>51739.97</v>
      </c>
      <c r="G39" s="238">
        <v>0</v>
      </c>
      <c r="H39" s="177">
        <f>SUM(E39/D39*100)</f>
        <v>0</v>
      </c>
      <c r="I39" s="190">
        <f t="shared" si="4"/>
        <v>100</v>
      </c>
      <c r="J39" s="204" t="e">
        <f t="shared" si="4"/>
        <v>#DIV/0!</v>
      </c>
      <c r="K39" s="179">
        <f>(D39*100)/$D$77</f>
        <v>6.8472400780991413E-2</v>
      </c>
    </row>
    <row r="40" spans="1:11" ht="15" thickBot="1" x14ac:dyDescent="0.35">
      <c r="A40" s="416"/>
      <c r="B40" s="199" t="s">
        <v>35</v>
      </c>
      <c r="C40" s="200">
        <v>100000</v>
      </c>
      <c r="D40" s="200">
        <v>10000</v>
      </c>
      <c r="E40" s="160">
        <v>0</v>
      </c>
      <c r="F40" s="201">
        <f t="shared" si="2"/>
        <v>10000</v>
      </c>
      <c r="G40" s="239">
        <v>0</v>
      </c>
      <c r="H40" s="210">
        <f>SUM(E40/D40*100)</f>
        <v>0</v>
      </c>
      <c r="I40" s="183">
        <f t="shared" si="4"/>
        <v>100</v>
      </c>
      <c r="J40" s="211" t="e">
        <f t="shared" si="4"/>
        <v>#DIV/0!</v>
      </c>
      <c r="K40" s="203">
        <f>(D40*100)/$D$77</f>
        <v>1.3233946749677553E-2</v>
      </c>
    </row>
    <row r="41" spans="1:11" ht="15" thickBot="1" x14ac:dyDescent="0.35">
      <c r="A41" s="417" t="s">
        <v>42</v>
      </c>
      <c r="B41" s="63" t="s">
        <v>70</v>
      </c>
      <c r="C41" s="153">
        <f>SUM(C42:C44)</f>
        <v>65000</v>
      </c>
      <c r="D41" s="153">
        <f>SUM(D42:D44)</f>
        <v>129151.79</v>
      </c>
      <c r="E41" s="153">
        <f>SUM(E42:E44)</f>
        <v>115554.98999999999</v>
      </c>
      <c r="F41" s="153">
        <f>SUM(F42:F44)</f>
        <v>13596.8</v>
      </c>
      <c r="G41" s="153">
        <f>SUM(G42:G44)</f>
        <v>112398.98999999999</v>
      </c>
      <c r="H41" s="174"/>
      <c r="I41" s="174"/>
      <c r="J41" s="174"/>
      <c r="K41" s="186"/>
    </row>
    <row r="42" spans="1:11" x14ac:dyDescent="0.3">
      <c r="A42" s="418"/>
      <c r="B42" s="187" t="s">
        <v>35</v>
      </c>
      <c r="C42" s="188">
        <v>50000</v>
      </c>
      <c r="D42" s="188">
        <v>5000</v>
      </c>
      <c r="E42" s="155">
        <v>0</v>
      </c>
      <c r="F42" s="189">
        <f>SUM(D42-E42)</f>
        <v>5000</v>
      </c>
      <c r="G42" s="238">
        <v>0</v>
      </c>
      <c r="H42" s="177">
        <f>SUM(E42/D42*100)</f>
        <v>0</v>
      </c>
      <c r="I42" s="190">
        <f t="shared" ref="I42:J44" si="5">SUM(F42/D42*100)</f>
        <v>100</v>
      </c>
      <c r="J42" s="204" t="e">
        <f t="shared" si="5"/>
        <v>#DIV/0!</v>
      </c>
      <c r="K42" s="179">
        <f>(D42*100)/$D$77</f>
        <v>6.6169733748387763E-3</v>
      </c>
    </row>
    <row r="43" spans="1:11" x14ac:dyDescent="0.3">
      <c r="A43" s="418"/>
      <c r="B43" s="194" t="s">
        <v>37</v>
      </c>
      <c r="C43" s="205">
        <v>15000</v>
      </c>
      <c r="D43" s="205">
        <v>15000</v>
      </c>
      <c r="E43" s="273">
        <v>6403.2</v>
      </c>
      <c r="F43" s="206">
        <f>SUM(D43-E43)</f>
        <v>8596.7999999999993</v>
      </c>
      <c r="G43" s="236">
        <v>3247.2</v>
      </c>
      <c r="H43" s="197">
        <f>SUM(E43/D43*100)</f>
        <v>42.687999999999995</v>
      </c>
      <c r="I43" s="207">
        <f t="shared" si="5"/>
        <v>57.311999999999998</v>
      </c>
      <c r="J43" s="208">
        <f t="shared" si="5"/>
        <v>50.712143928035978</v>
      </c>
      <c r="K43" s="198">
        <f>(D43*100)/$D$77</f>
        <v>1.9850920124516329E-2</v>
      </c>
    </row>
    <row r="44" spans="1:11" ht="15" thickBot="1" x14ac:dyDescent="0.35">
      <c r="A44" s="419"/>
      <c r="B44" s="192" t="s">
        <v>66</v>
      </c>
      <c r="C44" s="240">
        <v>0</v>
      </c>
      <c r="D44" s="240">
        <v>109151.79</v>
      </c>
      <c r="E44" s="156">
        <v>109151.79</v>
      </c>
      <c r="F44" s="163">
        <f>SUM(D44-E44)</f>
        <v>0</v>
      </c>
      <c r="G44" s="241">
        <v>109151.79</v>
      </c>
      <c r="H44" s="212">
        <f>SUM(E44/D44*100)</f>
        <v>100</v>
      </c>
      <c r="I44" s="193">
        <f t="shared" si="5"/>
        <v>0</v>
      </c>
      <c r="J44" s="213">
        <f t="shared" si="5"/>
        <v>100</v>
      </c>
      <c r="K44" s="184">
        <f>(D44*100)/$D$77</f>
        <v>0.14445089764919869</v>
      </c>
    </row>
    <row r="45" spans="1:11" ht="15" thickBot="1" x14ac:dyDescent="0.35">
      <c r="A45" s="414">
        <v>41</v>
      </c>
      <c r="B45" s="63" t="s">
        <v>8</v>
      </c>
      <c r="C45" s="242">
        <f>SUM(C46:C47)</f>
        <v>100000</v>
      </c>
      <c r="D45" s="151">
        <f>SUM(D46:D47)</f>
        <v>60000</v>
      </c>
      <c r="E45" s="151">
        <f>SUM(E46:E47)</f>
        <v>7000</v>
      </c>
      <c r="F45" s="151">
        <f>SUM(F46:F47)</f>
        <v>53000</v>
      </c>
      <c r="G45" s="153">
        <f>SUM(G46:G47)</f>
        <v>0</v>
      </c>
      <c r="H45" s="174"/>
      <c r="I45" s="174"/>
      <c r="J45" s="174"/>
      <c r="K45" s="186"/>
    </row>
    <row r="46" spans="1:11" x14ac:dyDescent="0.3">
      <c r="A46" s="415"/>
      <c r="B46" s="187" t="s">
        <v>35</v>
      </c>
      <c r="C46" s="188">
        <v>50000</v>
      </c>
      <c r="D46" s="188">
        <v>10000</v>
      </c>
      <c r="E46" s="161">
        <v>0</v>
      </c>
      <c r="F46" s="189">
        <f>SUM(D46-E46)</f>
        <v>10000</v>
      </c>
      <c r="G46" s="238">
        <v>0</v>
      </c>
      <c r="H46" s="177">
        <f>SUM(E46/D46*100)</f>
        <v>0</v>
      </c>
      <c r="I46" s="190">
        <f>SUM(F46/D46*100)</f>
        <v>100</v>
      </c>
      <c r="J46" s="204" t="e">
        <f>SUM(G46/E46*100)</f>
        <v>#DIV/0!</v>
      </c>
      <c r="K46" s="179">
        <f>(D46*100)/$D$77</f>
        <v>1.3233946749677553E-2</v>
      </c>
    </row>
    <row r="47" spans="1:11" ht="15" thickBot="1" x14ac:dyDescent="0.35">
      <c r="A47" s="416"/>
      <c r="B47" s="192" t="s">
        <v>37</v>
      </c>
      <c r="C47" s="181">
        <v>50000</v>
      </c>
      <c r="D47" s="181">
        <v>50000</v>
      </c>
      <c r="E47" s="162">
        <v>7000</v>
      </c>
      <c r="F47" s="162">
        <f>SUM(D47-E47)</f>
        <v>43000</v>
      </c>
      <c r="G47" s="241">
        <v>0</v>
      </c>
      <c r="H47" s="193">
        <f>SUM(E47/D47*100)</f>
        <v>14.000000000000002</v>
      </c>
      <c r="I47" s="193">
        <f>SUM(F47/D47*100)</f>
        <v>86</v>
      </c>
      <c r="J47" s="213">
        <f>SUM(G47/E47*100)</f>
        <v>0</v>
      </c>
      <c r="K47" s="184">
        <f>(D47*100)/$D$77</f>
        <v>6.6169733748387763E-2</v>
      </c>
    </row>
    <row r="48" spans="1:11" ht="15" thickBot="1" x14ac:dyDescent="0.35">
      <c r="A48" s="414">
        <v>42</v>
      </c>
      <c r="B48" s="63" t="s">
        <v>49</v>
      </c>
      <c r="C48" s="242">
        <f>SUM(C49:C50)</f>
        <v>50000</v>
      </c>
      <c r="D48" s="151">
        <f>SUM(D49:D50)</f>
        <v>50000</v>
      </c>
      <c r="E48" s="151">
        <f>SUM(E49:E50)</f>
        <v>7500</v>
      </c>
      <c r="F48" s="151">
        <f>SUM(F49:F50)</f>
        <v>42500</v>
      </c>
      <c r="G48" s="153">
        <f>SUM(G49:G50)</f>
        <v>0</v>
      </c>
      <c r="H48" s="174"/>
      <c r="I48" s="174"/>
      <c r="J48" s="174"/>
      <c r="K48" s="186"/>
    </row>
    <row r="49" spans="1:11" x14ac:dyDescent="0.3">
      <c r="A49" s="415"/>
      <c r="B49" s="187" t="s">
        <v>58</v>
      </c>
      <c r="C49" s="191">
        <v>0</v>
      </c>
      <c r="D49" s="191">
        <v>0</v>
      </c>
      <c r="E49" s="161">
        <v>0</v>
      </c>
      <c r="F49" s="161">
        <f>SUM(D49-E49)</f>
        <v>0</v>
      </c>
      <c r="G49" s="238">
        <v>0</v>
      </c>
      <c r="H49" s="177" t="e">
        <f>SUM(E49/D49*100)</f>
        <v>#DIV/0!</v>
      </c>
      <c r="I49" s="190" t="e">
        <f>SUM(F49/D49*100)</f>
        <v>#DIV/0!</v>
      </c>
      <c r="J49" s="204" t="e">
        <f>SUM(G49/E49*100)</f>
        <v>#DIV/0!</v>
      </c>
      <c r="K49" s="179">
        <f>(D49*100)/$D$77</f>
        <v>0</v>
      </c>
    </row>
    <row r="50" spans="1:11" ht="15" thickBot="1" x14ac:dyDescent="0.35">
      <c r="A50" s="416"/>
      <c r="B50" s="192" t="s">
        <v>36</v>
      </c>
      <c r="C50" s="181">
        <v>50000</v>
      </c>
      <c r="D50" s="181">
        <v>50000</v>
      </c>
      <c r="E50" s="162">
        <v>7500</v>
      </c>
      <c r="F50" s="162">
        <f>SUM(D50-E50)</f>
        <v>42500</v>
      </c>
      <c r="G50" s="241">
        <v>0</v>
      </c>
      <c r="H50" s="193">
        <f>SUM(E50/D50*100)</f>
        <v>15</v>
      </c>
      <c r="I50" s="193">
        <f>SUM(F50/D50*100)</f>
        <v>85</v>
      </c>
      <c r="J50" s="213">
        <f>SUM(G50/E50*100)</f>
        <v>0</v>
      </c>
      <c r="K50" s="184">
        <f>(D50*100)/$D$77</f>
        <v>6.6169733748387763E-2</v>
      </c>
    </row>
    <row r="51" spans="1:11" ht="15" thickBot="1" x14ac:dyDescent="0.35">
      <c r="A51" s="414">
        <v>57</v>
      </c>
      <c r="B51" s="63" t="s">
        <v>9</v>
      </c>
      <c r="C51" s="153">
        <f>SUM(C52:C55)</f>
        <v>300000</v>
      </c>
      <c r="D51" s="243">
        <f>SUM(D52:D55)</f>
        <v>406395</v>
      </c>
      <c r="E51" s="153">
        <f>SUM(E52:E55)</f>
        <v>175288.09</v>
      </c>
      <c r="F51" s="151">
        <f>SUM(F52:F55)</f>
        <v>231106.91000000003</v>
      </c>
      <c r="G51" s="153">
        <f>SUM(G52:G55)</f>
        <v>57301.09</v>
      </c>
      <c r="H51" s="174"/>
      <c r="I51" s="174"/>
      <c r="J51" s="174"/>
      <c r="K51" s="186"/>
    </row>
    <row r="52" spans="1:11" x14ac:dyDescent="0.3">
      <c r="A52" s="415"/>
      <c r="B52" s="187" t="s">
        <v>35</v>
      </c>
      <c r="C52" s="188">
        <v>150000</v>
      </c>
      <c r="D52" s="188">
        <v>250000</v>
      </c>
      <c r="E52" s="161">
        <v>56433.3</v>
      </c>
      <c r="F52" s="189">
        <f>SUM(D52-E52)</f>
        <v>193566.7</v>
      </c>
      <c r="G52" s="191">
        <v>0</v>
      </c>
      <c r="H52" s="177">
        <f>SUM(E52/D52*100)</f>
        <v>22.573320000000002</v>
      </c>
      <c r="I52" s="190">
        <f t="shared" ref="I52:J55" si="6">SUM(F52/D52*100)</f>
        <v>77.426680000000005</v>
      </c>
      <c r="J52" s="204">
        <f t="shared" si="6"/>
        <v>0</v>
      </c>
      <c r="K52" s="179">
        <f>(D52*100)/$D$77</f>
        <v>0.33084866874193886</v>
      </c>
    </row>
    <row r="53" spans="1:11" x14ac:dyDescent="0.3">
      <c r="A53" s="415"/>
      <c r="B53" s="194" t="s">
        <v>30</v>
      </c>
      <c r="C53" s="195">
        <v>0</v>
      </c>
      <c r="D53" s="195">
        <v>0</v>
      </c>
      <c r="E53" s="163">
        <v>0</v>
      </c>
      <c r="F53" s="163">
        <f>SUM(D53-E53)</f>
        <v>0</v>
      </c>
      <c r="G53" s="195">
        <v>0</v>
      </c>
      <c r="H53" s="207" t="e">
        <f>SUM(E53/D53*100)</f>
        <v>#DIV/0!</v>
      </c>
      <c r="I53" s="207" t="e">
        <f t="shared" si="6"/>
        <v>#DIV/0!</v>
      </c>
      <c r="J53" s="208" t="e">
        <f t="shared" si="6"/>
        <v>#DIV/0!</v>
      </c>
      <c r="K53" s="198">
        <f>(D53*100)/$D$77</f>
        <v>0</v>
      </c>
    </row>
    <row r="54" spans="1:11" x14ac:dyDescent="0.3">
      <c r="A54" s="415"/>
      <c r="B54" s="214" t="s">
        <v>67</v>
      </c>
      <c r="C54" s="215">
        <v>0</v>
      </c>
      <c r="D54" s="215">
        <v>6395</v>
      </c>
      <c r="E54" s="163">
        <v>4380</v>
      </c>
      <c r="F54" s="163">
        <f>SUM(D54-E54)</f>
        <v>2015</v>
      </c>
      <c r="G54" s="195">
        <v>4380</v>
      </c>
      <c r="H54" s="197">
        <f>SUM(E54/D54*100)</f>
        <v>68.491008600469115</v>
      </c>
      <c r="I54" s="207">
        <f t="shared" si="6"/>
        <v>31.508991399530885</v>
      </c>
      <c r="J54" s="208">
        <f t="shared" si="6"/>
        <v>100</v>
      </c>
      <c r="K54" s="220">
        <f>(D54*100)/$D$77</f>
        <v>8.4631089464187962E-3</v>
      </c>
    </row>
    <row r="55" spans="1:11" ht="15" thickBot="1" x14ac:dyDescent="0.35">
      <c r="A55" s="416"/>
      <c r="B55" s="192" t="s">
        <v>36</v>
      </c>
      <c r="C55" s="181">
        <v>150000</v>
      </c>
      <c r="D55" s="181">
        <v>150000</v>
      </c>
      <c r="E55" s="162">
        <v>114474.79</v>
      </c>
      <c r="F55" s="162">
        <f>SUM(D55-E55)</f>
        <v>35525.210000000006</v>
      </c>
      <c r="G55" s="240">
        <v>52921.09</v>
      </c>
      <c r="H55" s="193">
        <f>SUM(E55/D55*100)</f>
        <v>76.316526666666661</v>
      </c>
      <c r="I55" s="193">
        <f t="shared" si="6"/>
        <v>23.683473333333339</v>
      </c>
      <c r="J55" s="213">
        <f t="shared" si="6"/>
        <v>46.229471135085724</v>
      </c>
      <c r="K55" s="184">
        <f>(D55*100)/$D$77</f>
        <v>0.1985092012451633</v>
      </c>
    </row>
    <row r="56" spans="1:11" ht="15" thickBot="1" x14ac:dyDescent="0.35">
      <c r="A56" s="414">
        <v>806</v>
      </c>
      <c r="B56" s="63" t="s">
        <v>60</v>
      </c>
      <c r="C56" s="185">
        <f>SUM(C57:C60)</f>
        <v>700000</v>
      </c>
      <c r="D56" s="151">
        <f>SUM(D57:D60)</f>
        <v>1180929.05</v>
      </c>
      <c r="E56" s="153">
        <f>SUM(E57:E60)</f>
        <v>565118.71999999997</v>
      </c>
      <c r="F56" s="151">
        <f>SUM(F57:F60)</f>
        <v>615810.33000000007</v>
      </c>
      <c r="G56" s="151">
        <f>SUM(G57:G60)</f>
        <v>463268.37</v>
      </c>
      <c r="H56" s="174"/>
      <c r="I56" s="174"/>
      <c r="J56" s="174"/>
      <c r="K56" s="186"/>
    </row>
    <row r="57" spans="1:11" x14ac:dyDescent="0.3">
      <c r="A57" s="415"/>
      <c r="B57" s="187" t="s">
        <v>61</v>
      </c>
      <c r="C57" s="188">
        <v>200000</v>
      </c>
      <c r="D57" s="188">
        <v>300000</v>
      </c>
      <c r="E57" s="155">
        <v>0</v>
      </c>
      <c r="F57" s="189">
        <f>SUM(D57-E57)</f>
        <v>300000</v>
      </c>
      <c r="G57" s="152">
        <v>0</v>
      </c>
      <c r="H57" s="177">
        <f>SUM(E57/D57*100)</f>
        <v>0</v>
      </c>
      <c r="I57" s="190">
        <f t="shared" ref="I57:J60" si="7">SUM(F57/D57*100)</f>
        <v>100</v>
      </c>
      <c r="J57" s="204" t="e">
        <f t="shared" si="7"/>
        <v>#DIV/0!</v>
      </c>
      <c r="K57" s="179">
        <f>(D57*100)/$D$77</f>
        <v>0.39701840249032661</v>
      </c>
    </row>
    <row r="58" spans="1:11" x14ac:dyDescent="0.3">
      <c r="A58" s="415"/>
      <c r="B58" s="194" t="s">
        <v>30</v>
      </c>
      <c r="C58" s="195">
        <v>0</v>
      </c>
      <c r="D58" s="195">
        <v>0</v>
      </c>
      <c r="E58" s="155">
        <v>0</v>
      </c>
      <c r="F58" s="161">
        <f>SUM(D58-E58)</f>
        <v>0</v>
      </c>
      <c r="G58" s="196">
        <v>0</v>
      </c>
      <c r="H58" s="197" t="e">
        <f>SUM(E58/D58*100)</f>
        <v>#DIV/0!</v>
      </c>
      <c r="I58" s="207" t="e">
        <f t="shared" si="7"/>
        <v>#DIV/0!</v>
      </c>
      <c r="J58" s="208" t="e">
        <f t="shared" si="7"/>
        <v>#DIV/0!</v>
      </c>
      <c r="K58" s="198">
        <f>(D58*100)/$D$77</f>
        <v>0</v>
      </c>
    </row>
    <row r="59" spans="1:11" x14ac:dyDescent="0.3">
      <c r="A59" s="415"/>
      <c r="B59" s="214" t="s">
        <v>59</v>
      </c>
      <c r="C59" s="215">
        <v>0</v>
      </c>
      <c r="D59" s="216">
        <v>380929.05</v>
      </c>
      <c r="E59" s="158">
        <v>183407.91</v>
      </c>
      <c r="F59" s="206">
        <f>SUM(D59-E59)</f>
        <v>197521.13999999998</v>
      </c>
      <c r="G59" s="196">
        <v>123739.98</v>
      </c>
      <c r="H59" s="197">
        <f>SUM(E59/D59*100)</f>
        <v>48.147525109990958</v>
      </c>
      <c r="I59" s="207">
        <f t="shared" si="7"/>
        <v>51.852474890009034</v>
      </c>
      <c r="J59" s="208">
        <f t="shared" si="7"/>
        <v>67.467090159851878</v>
      </c>
      <c r="K59" s="220">
        <v>0.45</v>
      </c>
    </row>
    <row r="60" spans="1:11" ht="15" thickBot="1" x14ac:dyDescent="0.35">
      <c r="A60" s="416"/>
      <c r="B60" s="192" t="s">
        <v>36</v>
      </c>
      <c r="C60" s="181">
        <v>500000</v>
      </c>
      <c r="D60" s="181">
        <v>500000</v>
      </c>
      <c r="E60" s="156">
        <v>381710.81</v>
      </c>
      <c r="F60" s="162">
        <f>SUM(D60-E60)</f>
        <v>118289.19</v>
      </c>
      <c r="G60" s="182">
        <v>339528.39</v>
      </c>
      <c r="H60" s="193">
        <f>SUM(E60/D60*100)</f>
        <v>76.342162000000002</v>
      </c>
      <c r="I60" s="193">
        <f t="shared" si="7"/>
        <v>23.657838000000002</v>
      </c>
      <c r="J60" s="213">
        <f t="shared" si="7"/>
        <v>88.949115693108098</v>
      </c>
      <c r="K60" s="184">
        <v>0.4</v>
      </c>
    </row>
    <row r="61" spans="1:11" ht="15" thickBot="1" x14ac:dyDescent="0.35">
      <c r="A61" s="417" t="s">
        <v>43</v>
      </c>
      <c r="B61" s="63" t="s">
        <v>11</v>
      </c>
      <c r="C61" s="185">
        <f>SUM(C62:C63)</f>
        <v>50000</v>
      </c>
      <c r="D61" s="153">
        <f>SUM(D62:D63)</f>
        <v>0</v>
      </c>
      <c r="E61" s="153">
        <f>SUM(E62:E63)</f>
        <v>0</v>
      </c>
      <c r="F61" s="153">
        <f>SUM(F62:F63)</f>
        <v>0</v>
      </c>
      <c r="G61" s="153">
        <f>SUM(G62:G63)</f>
        <v>0</v>
      </c>
      <c r="H61" s="174"/>
      <c r="I61" s="174"/>
      <c r="J61" s="174"/>
      <c r="K61" s="186"/>
    </row>
    <row r="62" spans="1:11" x14ac:dyDescent="0.3">
      <c r="A62" s="418"/>
      <c r="B62" s="187" t="s">
        <v>35</v>
      </c>
      <c r="C62" s="188">
        <v>50000</v>
      </c>
      <c r="D62" s="191">
        <v>0</v>
      </c>
      <c r="E62" s="161">
        <v>0</v>
      </c>
      <c r="F62" s="161">
        <f>SUM(D62-E62)</f>
        <v>0</v>
      </c>
      <c r="G62" s="191">
        <v>0</v>
      </c>
      <c r="H62" s="177" t="e">
        <f>SUM(E62/D62*100)</f>
        <v>#DIV/0!</v>
      </c>
      <c r="I62" s="190" t="e">
        <f>SUM(F62/D62*100)</f>
        <v>#DIV/0!</v>
      </c>
      <c r="J62" s="204" t="e">
        <f>SUM(G62/E62*100)</f>
        <v>#DIV/0!</v>
      </c>
      <c r="K62" s="179">
        <v>0.08</v>
      </c>
    </row>
    <row r="63" spans="1:11" ht="15" thickBot="1" x14ac:dyDescent="0.35">
      <c r="A63" s="419"/>
      <c r="B63" s="192" t="s">
        <v>36</v>
      </c>
      <c r="C63" s="240">
        <v>0</v>
      </c>
      <c r="D63" s="240">
        <v>0</v>
      </c>
      <c r="E63" s="164">
        <v>0</v>
      </c>
      <c r="F63" s="164">
        <f>SUM(D63-E63)</f>
        <v>0</v>
      </c>
      <c r="G63" s="240">
        <v>0</v>
      </c>
      <c r="H63" s="212" t="e">
        <f>SUM(E63/D63*100)</f>
        <v>#DIV/0!</v>
      </c>
      <c r="I63" s="193" t="e">
        <f>SUM(F63/D63*100)</f>
        <v>#DIV/0!</v>
      </c>
      <c r="J63" s="213" t="e">
        <f>SUM(G63/E63*100)</f>
        <v>#DIV/0!</v>
      </c>
      <c r="K63" s="184">
        <f>(D63*100)/$D$77</f>
        <v>0</v>
      </c>
    </row>
    <row r="64" spans="1:11" ht="15" thickBot="1" x14ac:dyDescent="0.35">
      <c r="A64" s="414">
        <v>73</v>
      </c>
      <c r="B64" s="63" t="s">
        <v>47</v>
      </c>
      <c r="C64" s="151">
        <f>SUM(C65:C67)</f>
        <v>150000</v>
      </c>
      <c r="D64" s="151">
        <f>SUM(D65:D67)</f>
        <v>250000</v>
      </c>
      <c r="E64" s="153">
        <f>SUM(E65:E67)</f>
        <v>83262.44</v>
      </c>
      <c r="F64" s="153">
        <f>SUM(F65:F67)</f>
        <v>166737.56</v>
      </c>
      <c r="G64" s="153">
        <f>SUM(G65:G67)</f>
        <v>19814.38</v>
      </c>
      <c r="H64" s="174"/>
      <c r="I64" s="174"/>
      <c r="J64" s="174"/>
      <c r="K64" s="186"/>
    </row>
    <row r="65" spans="1:11" x14ac:dyDescent="0.3">
      <c r="A65" s="415"/>
      <c r="B65" s="187" t="s">
        <v>58</v>
      </c>
      <c r="C65" s="191">
        <v>0</v>
      </c>
      <c r="D65" s="191">
        <v>0</v>
      </c>
      <c r="E65" s="161">
        <v>0</v>
      </c>
      <c r="F65" s="161">
        <f>SUM(D65-E65)</f>
        <v>0</v>
      </c>
      <c r="G65" s="244">
        <v>0</v>
      </c>
      <c r="H65" s="177" t="e">
        <f>SUM(E65/D65*100)</f>
        <v>#DIV/0!</v>
      </c>
      <c r="I65" s="190" t="e">
        <f t="shared" ref="I65:J67" si="8">SUM(F65/D65*100)</f>
        <v>#DIV/0!</v>
      </c>
      <c r="J65" s="204" t="e">
        <f t="shared" si="8"/>
        <v>#DIV/0!</v>
      </c>
      <c r="K65" s="179">
        <f>(D65*100)/$D$77</f>
        <v>0</v>
      </c>
    </row>
    <row r="66" spans="1:11" x14ac:dyDescent="0.3">
      <c r="A66" s="415"/>
      <c r="B66" s="245" t="s">
        <v>73</v>
      </c>
      <c r="C66" s="246">
        <v>0</v>
      </c>
      <c r="D66" s="246">
        <v>100000</v>
      </c>
      <c r="E66" s="161">
        <v>24048.06</v>
      </c>
      <c r="F66" s="161">
        <f>SUM(D66-E66)</f>
        <v>75951.94</v>
      </c>
      <c r="G66" s="244">
        <v>6048.06</v>
      </c>
      <c r="H66" s="177">
        <f>SUM(E66/D66*100)</f>
        <v>24.048060000000003</v>
      </c>
      <c r="I66" s="190">
        <f t="shared" si="8"/>
        <v>75.951940000000008</v>
      </c>
      <c r="J66" s="204">
        <f t="shared" si="8"/>
        <v>25.149887350580464</v>
      </c>
      <c r="K66" s="247"/>
    </row>
    <row r="67" spans="1:11" ht="15" thickBot="1" x14ac:dyDescent="0.35">
      <c r="A67" s="416"/>
      <c r="B67" s="192" t="s">
        <v>36</v>
      </c>
      <c r="C67" s="181">
        <v>150000</v>
      </c>
      <c r="D67" s="181">
        <v>150000</v>
      </c>
      <c r="E67" s="164">
        <v>59214.38</v>
      </c>
      <c r="F67" s="164">
        <f>SUM(D67-E67)</f>
        <v>90785.62</v>
      </c>
      <c r="G67" s="248">
        <v>13766.32</v>
      </c>
      <c r="H67" s="193">
        <f>SUM(E67/D67*100)</f>
        <v>39.476253333333332</v>
      </c>
      <c r="I67" s="193">
        <f t="shared" si="8"/>
        <v>60.523746666666668</v>
      </c>
      <c r="J67" s="213">
        <f t="shared" si="8"/>
        <v>23.248271788035272</v>
      </c>
      <c r="K67" s="184">
        <f>(D67*100)/$D$77</f>
        <v>0.1985092012451633</v>
      </c>
    </row>
    <row r="68" spans="1:11" ht="15" thickBot="1" x14ac:dyDescent="0.35">
      <c r="A68" s="414">
        <v>76</v>
      </c>
      <c r="B68" s="63" t="s">
        <v>12</v>
      </c>
      <c r="C68" s="151">
        <f>SUM(C69:C71)</f>
        <v>1600000</v>
      </c>
      <c r="D68" s="153">
        <f>SUM(D69:D72)</f>
        <v>1724401.52</v>
      </c>
      <c r="E68" s="153">
        <f>SUM(E69:E72)</f>
        <v>1519359</v>
      </c>
      <c r="F68" s="153">
        <f>SUM(F69:F71)</f>
        <v>81.089999999996508</v>
      </c>
      <c r="G68" s="153">
        <f>SUM(G69:G72)</f>
        <v>1510354.01</v>
      </c>
      <c r="H68" s="174"/>
      <c r="I68" s="174"/>
      <c r="J68" s="174"/>
      <c r="K68" s="186"/>
    </row>
    <row r="69" spans="1:11" x14ac:dyDescent="0.3">
      <c r="A69" s="415"/>
      <c r="B69" s="176" t="s">
        <v>32</v>
      </c>
      <c r="C69" s="150">
        <v>0</v>
      </c>
      <c r="D69" s="150">
        <v>191100</v>
      </c>
      <c r="E69" s="165">
        <v>191098.91</v>
      </c>
      <c r="F69" s="161">
        <f>SUM(D69-E69)</f>
        <v>1.0899999999965075</v>
      </c>
      <c r="G69" s="150">
        <v>185295.92</v>
      </c>
      <c r="H69" s="177">
        <f>SUM(E69/D69*100)</f>
        <v>99.999429618001045</v>
      </c>
      <c r="I69" s="190">
        <f t="shared" ref="I69:J72" si="9">SUM(F69/D69*100)</f>
        <v>5.7038199895159995E-4</v>
      </c>
      <c r="J69" s="204">
        <f t="shared" si="9"/>
        <v>96.963357875772289</v>
      </c>
      <c r="K69" s="179">
        <f>(D69*100)/$D$77</f>
        <v>0.25290072238633804</v>
      </c>
    </row>
    <row r="70" spans="1:11" x14ac:dyDescent="0.3">
      <c r="A70" s="415"/>
      <c r="B70" s="288" t="s">
        <v>86</v>
      </c>
      <c r="C70" s="257">
        <v>0</v>
      </c>
      <c r="D70" s="289">
        <v>0</v>
      </c>
      <c r="E70" s="290">
        <v>0</v>
      </c>
      <c r="F70" s="280">
        <f>SUM(D70-E70)</f>
        <v>0</v>
      </c>
      <c r="G70" s="257">
        <v>0</v>
      </c>
      <c r="H70" s="281" t="e">
        <f>SUM(E70/D70*100)</f>
        <v>#DIV/0!</v>
      </c>
      <c r="I70" s="282" t="e">
        <f t="shared" si="9"/>
        <v>#DIV/0!</v>
      </c>
      <c r="J70" s="283"/>
      <c r="K70" s="247"/>
    </row>
    <row r="71" spans="1:11" ht="15" thickBot="1" x14ac:dyDescent="0.35">
      <c r="A71" s="415"/>
      <c r="B71" s="249" t="s">
        <v>61</v>
      </c>
      <c r="C71" s="181">
        <v>1600000</v>
      </c>
      <c r="D71" s="181">
        <v>1000000</v>
      </c>
      <c r="E71" s="164">
        <v>999920</v>
      </c>
      <c r="F71" s="162">
        <f>SUM(D71-E71)</f>
        <v>80</v>
      </c>
      <c r="G71" s="240">
        <v>999920</v>
      </c>
      <c r="H71" s="212">
        <f>SUM(E71/D71*100)</f>
        <v>99.992000000000004</v>
      </c>
      <c r="I71" s="250">
        <f t="shared" si="9"/>
        <v>8.0000000000000002E-3</v>
      </c>
      <c r="J71" s="213">
        <f t="shared" si="9"/>
        <v>100</v>
      </c>
      <c r="K71" s="184">
        <v>1.83</v>
      </c>
    </row>
    <row r="72" spans="1:11" ht="15" thickBot="1" x14ac:dyDescent="0.35">
      <c r="A72" s="416"/>
      <c r="B72" s="180" t="s">
        <v>82</v>
      </c>
      <c r="C72" s="239">
        <v>0</v>
      </c>
      <c r="D72" s="251">
        <v>533301.52</v>
      </c>
      <c r="E72" s="160">
        <v>328340.09000000003</v>
      </c>
      <c r="F72" s="162">
        <f>SUM(D72-E72)</f>
        <v>204961.43</v>
      </c>
      <c r="G72" s="240">
        <v>325138.09000000003</v>
      </c>
      <c r="H72" s="212">
        <f>SUM(E72/D72*100)</f>
        <v>61.567439372758592</v>
      </c>
      <c r="I72" s="250">
        <f t="shared" si="9"/>
        <v>38.432560627241415</v>
      </c>
      <c r="J72" s="213">
        <f t="shared" si="9"/>
        <v>99.024791642104987</v>
      </c>
      <c r="K72" s="184">
        <v>1.83</v>
      </c>
    </row>
    <row r="73" spans="1:11" ht="15" thickBot="1" x14ac:dyDescent="0.35">
      <c r="A73" s="414">
        <v>75</v>
      </c>
      <c r="B73" s="63" t="s">
        <v>62</v>
      </c>
      <c r="C73" s="242">
        <f>SUM(C74:C76)</f>
        <v>150000</v>
      </c>
      <c r="D73" s="243">
        <f>SUM(D74:D76)</f>
        <v>381235.04000000004</v>
      </c>
      <c r="E73" s="151">
        <f>SUM(E74:E76)</f>
        <v>278717.3</v>
      </c>
      <c r="F73" s="151">
        <f>SUM(F74:F76)</f>
        <v>102517.74000000002</v>
      </c>
      <c r="G73" s="153">
        <f>SUM(G74:G76)</f>
        <v>260637.15000000002</v>
      </c>
      <c r="H73" s="252"/>
      <c r="I73" s="252"/>
      <c r="J73" s="253"/>
      <c r="K73" s="186"/>
    </row>
    <row r="74" spans="1:11" x14ac:dyDescent="0.3">
      <c r="A74" s="415"/>
      <c r="B74" s="254" t="s">
        <v>39</v>
      </c>
      <c r="C74" s="255">
        <v>100000</v>
      </c>
      <c r="D74" s="255">
        <v>130000</v>
      </c>
      <c r="E74" s="276">
        <v>78877</v>
      </c>
      <c r="F74" s="189">
        <f>SUM(D74-E74)</f>
        <v>51123</v>
      </c>
      <c r="G74" s="152">
        <v>60841.08</v>
      </c>
      <c r="H74" s="177">
        <f>SUM(E74/D74*100)</f>
        <v>60.674615384615379</v>
      </c>
      <c r="I74" s="190">
        <f t="shared" ref="I74:J77" si="10">SUM(F74/D74*100)</f>
        <v>39.325384615384621</v>
      </c>
      <c r="J74" s="204">
        <f t="shared" si="10"/>
        <v>77.134120212482728</v>
      </c>
      <c r="K74" s="179">
        <f>(D74*100)/$D$77</f>
        <v>0.1720413077458082</v>
      </c>
    </row>
    <row r="75" spans="1:11" x14ac:dyDescent="0.3">
      <c r="A75" s="415"/>
      <c r="B75" s="256" t="s">
        <v>82</v>
      </c>
      <c r="C75" s="257">
        <v>0</v>
      </c>
      <c r="D75" s="258">
        <v>226235.04</v>
      </c>
      <c r="E75" s="277">
        <v>199840.3</v>
      </c>
      <c r="F75" s="189">
        <f>SUM(D75-E75)</f>
        <v>26394.74000000002</v>
      </c>
      <c r="G75" s="259">
        <v>199796.07</v>
      </c>
      <c r="H75" s="177">
        <f>SUM(E75/D75*100)</f>
        <v>88.33304513748179</v>
      </c>
      <c r="I75" s="190">
        <f t="shared" si="10"/>
        <v>11.666954862518212</v>
      </c>
      <c r="J75" s="204">
        <f t="shared" si="10"/>
        <v>99.977867327060665</v>
      </c>
      <c r="K75" s="247"/>
    </row>
    <row r="76" spans="1:11" ht="15" thickBot="1" x14ac:dyDescent="0.35">
      <c r="A76" s="416"/>
      <c r="B76" s="192" t="s">
        <v>35</v>
      </c>
      <c r="C76" s="181">
        <v>50000</v>
      </c>
      <c r="D76" s="181">
        <v>25000</v>
      </c>
      <c r="E76" s="164">
        <v>0</v>
      </c>
      <c r="F76" s="162">
        <f>SUM(D76-E76)</f>
        <v>25000</v>
      </c>
      <c r="G76" s="260">
        <v>0</v>
      </c>
      <c r="H76" s="212">
        <f>SUM(E76/D76*100)</f>
        <v>0</v>
      </c>
      <c r="I76" s="193">
        <f t="shared" si="10"/>
        <v>100</v>
      </c>
      <c r="J76" s="213" t="e">
        <f t="shared" si="10"/>
        <v>#DIV/0!</v>
      </c>
      <c r="K76" s="184">
        <f>SUM(D76/D77)*100</f>
        <v>3.3084866874193881E-2</v>
      </c>
    </row>
    <row r="77" spans="1:11" ht="15" thickBot="1" x14ac:dyDescent="0.35">
      <c r="A77" s="261" t="s">
        <v>25</v>
      </c>
      <c r="B77" s="262" t="s">
        <v>16</v>
      </c>
      <c r="C77" s="154">
        <f>SUM(C10+C13,C15,C18,C22,C28,C34,C36,C41,C45,C48,C51,C56,C61,C64,C68+C73)</f>
        <v>70240299</v>
      </c>
      <c r="D77" s="154">
        <f>SUM(D10+D13,D15,D18,D22,D28,D34,D36,D41,D45,D48,D51,D56,D61,D64,D68+D73)</f>
        <v>75563247.980000004</v>
      </c>
      <c r="E77" s="154">
        <f>SUM(E10+E13,E15,E18,E22,E28,E34,E36,E41,E45,E48,E51,E56,E61,E64,E68+E73)</f>
        <v>59288847.920000002</v>
      </c>
      <c r="F77" s="154">
        <f>SUM(F10+F13,F15,F18,F22,F28,F34,F36,F41,F45,F48,F51,F56,F61,F64,F68+F73)</f>
        <v>61938050.189999983</v>
      </c>
      <c r="G77" s="154">
        <f>SUM(G10+G13,G15,G18,G22,G28,G34,G36,G41,G45,G48,G51,G56,G61,G64,G68+G73)</f>
        <v>51639860.430000007</v>
      </c>
      <c r="H77" s="263">
        <f>SUM(E77/D77*100)</f>
        <v>78.462545622301079</v>
      </c>
      <c r="I77" s="263">
        <f t="shared" si="10"/>
        <v>81.968485799331546</v>
      </c>
      <c r="J77" s="263">
        <f t="shared" si="10"/>
        <v>87.098775303711463</v>
      </c>
      <c r="K77" s="264">
        <f>SUM(K10:K76)</f>
        <v>103.91387025246554</v>
      </c>
    </row>
    <row r="78" spans="1:11" ht="18" x14ac:dyDescent="0.35">
      <c r="A78" s="420" t="s">
        <v>84</v>
      </c>
      <c r="B78" s="420"/>
      <c r="C78" s="420"/>
      <c r="D78" s="269"/>
      <c r="E78" s="279"/>
      <c r="F78" s="269"/>
      <c r="G78" s="269"/>
      <c r="H78" s="269"/>
      <c r="I78" s="269"/>
      <c r="J78" s="269"/>
      <c r="K78" s="269"/>
    </row>
    <row r="79" spans="1:11" ht="21" x14ac:dyDescent="0.3">
      <c r="A79" s="421" t="s">
        <v>27</v>
      </c>
      <c r="B79" s="421"/>
      <c r="C79" s="421"/>
      <c r="D79" s="269"/>
      <c r="E79" s="269" t="s">
        <v>26</v>
      </c>
      <c r="F79" s="284"/>
      <c r="G79" s="268"/>
      <c r="H79" s="269"/>
      <c r="I79" s="269"/>
      <c r="J79" s="269"/>
      <c r="K79" s="269"/>
    </row>
    <row r="80" spans="1:11" x14ac:dyDescent="0.3">
      <c r="A80" s="413" t="s">
        <v>28</v>
      </c>
      <c r="B80" s="413"/>
      <c r="C80" s="413"/>
      <c r="D80" s="44"/>
      <c r="E80" s="44"/>
      <c r="F80" s="285"/>
      <c r="G80" s="44"/>
      <c r="H80" s="44"/>
      <c r="I80" s="44"/>
      <c r="J80" s="44"/>
      <c r="K80" s="44"/>
    </row>
    <row r="81" spans="6:6" x14ac:dyDescent="0.3">
      <c r="F81" s="286"/>
    </row>
    <row r="83" spans="6:6" ht="100.2" customHeight="1" x14ac:dyDescent="0.3"/>
  </sheetData>
  <mergeCells count="33">
    <mergeCell ref="A73:A76"/>
    <mergeCell ref="A78:C78"/>
    <mergeCell ref="A79:C79"/>
    <mergeCell ref="A80:C80"/>
    <mergeCell ref="A6:D6"/>
    <mergeCell ref="A48:A50"/>
    <mergeCell ref="A51:A55"/>
    <mergeCell ref="A56:A60"/>
    <mergeCell ref="A61:A63"/>
    <mergeCell ref="A64:A67"/>
    <mergeCell ref="A68:A72"/>
    <mergeCell ref="A22:A27"/>
    <mergeCell ref="A28:A33"/>
    <mergeCell ref="A34:A35"/>
    <mergeCell ref="A36:A40"/>
    <mergeCell ref="A41:A44"/>
    <mergeCell ref="A45:A47"/>
    <mergeCell ref="F8:F9"/>
    <mergeCell ref="G8:G9"/>
    <mergeCell ref="A10:A12"/>
    <mergeCell ref="A13:A14"/>
    <mergeCell ref="A15:A17"/>
    <mergeCell ref="A18:A21"/>
    <mergeCell ref="A1:K1"/>
    <mergeCell ref="A2:K2"/>
    <mergeCell ref="A3:K3"/>
    <mergeCell ref="A4:K4"/>
    <mergeCell ref="A7:A9"/>
    <mergeCell ref="B7:B9"/>
    <mergeCell ref="C7:G7"/>
    <mergeCell ref="H7:K7"/>
    <mergeCell ref="C8:D8"/>
    <mergeCell ref="E8:E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4"/>
  <sheetViews>
    <sheetView tabSelected="1" view="pageLayout" topLeftCell="A16" zoomScaleNormal="100" workbookViewId="0">
      <selection activeCell="B87" sqref="B87"/>
    </sheetView>
  </sheetViews>
  <sheetFormatPr defaultRowHeight="14.4" x14ac:dyDescent="0.3"/>
  <cols>
    <col min="1" max="1" width="6.6640625" customWidth="1"/>
    <col min="2" max="2" width="33.33203125" customWidth="1"/>
    <col min="3" max="3" width="16.5546875" customWidth="1"/>
    <col min="4" max="4" width="16.77734375" customWidth="1"/>
    <col min="5" max="5" width="17.88671875" customWidth="1"/>
    <col min="6" max="6" width="17.33203125" customWidth="1"/>
    <col min="7" max="7" width="21.6640625" customWidth="1"/>
  </cols>
  <sheetData>
    <row r="1" spans="1:7" ht="22.8" customHeight="1" x14ac:dyDescent="0.3">
      <c r="A1" s="448" t="s">
        <v>18</v>
      </c>
      <c r="B1" s="448"/>
      <c r="C1" s="448"/>
      <c r="D1" s="448"/>
      <c r="E1" s="448"/>
      <c r="F1" s="448"/>
      <c r="G1" s="448"/>
    </row>
    <row r="2" spans="1:7" ht="22.8" customHeight="1" x14ac:dyDescent="0.3">
      <c r="A2" s="448" t="s">
        <v>46</v>
      </c>
      <c r="B2" s="448"/>
      <c r="C2" s="448"/>
      <c r="D2" s="448"/>
      <c r="E2" s="448"/>
      <c r="F2" s="448"/>
      <c r="G2" s="448"/>
    </row>
    <row r="3" spans="1:7" ht="22.8" customHeight="1" x14ac:dyDescent="0.3">
      <c r="A3" s="448" t="s">
        <v>45</v>
      </c>
      <c r="B3" s="448"/>
      <c r="C3" s="448"/>
      <c r="D3" s="448"/>
      <c r="E3" s="448"/>
      <c r="F3" s="448"/>
      <c r="G3" s="448"/>
    </row>
    <row r="4" spans="1:7" ht="2.4" customHeight="1" x14ac:dyDescent="0.3">
      <c r="A4" s="395" t="s">
        <v>83</v>
      </c>
      <c r="B4" s="395"/>
      <c r="C4" s="395"/>
      <c r="D4" s="395"/>
      <c r="E4" s="395"/>
      <c r="F4" s="395"/>
      <c r="G4" s="395"/>
    </row>
    <row r="5" spans="1:7" ht="6.6" hidden="1" customHeight="1" x14ac:dyDescent="0.3">
      <c r="A5" s="267"/>
      <c r="B5" s="267"/>
      <c r="C5" s="267"/>
      <c r="D5" s="267"/>
      <c r="E5" s="267"/>
      <c r="F5" s="267"/>
      <c r="G5" s="268"/>
    </row>
    <row r="6" spans="1:7" ht="24" thickBot="1" x14ac:dyDescent="0.5">
      <c r="A6" s="441" t="s">
        <v>88</v>
      </c>
      <c r="B6" s="441"/>
      <c r="C6" s="441"/>
      <c r="D6" s="441"/>
      <c r="E6" s="270"/>
      <c r="F6" s="271"/>
      <c r="G6" s="271"/>
    </row>
    <row r="7" spans="1:7" ht="18.600000000000001" thickBot="1" x14ac:dyDescent="0.35">
      <c r="A7" s="449" t="s">
        <v>1</v>
      </c>
      <c r="B7" s="452" t="s">
        <v>2</v>
      </c>
      <c r="C7" s="455" t="s">
        <v>3</v>
      </c>
      <c r="D7" s="455"/>
      <c r="E7" s="455"/>
      <c r="F7" s="455"/>
      <c r="G7" s="456"/>
    </row>
    <row r="8" spans="1:7" ht="18" x14ac:dyDescent="0.3">
      <c r="A8" s="450"/>
      <c r="B8" s="453"/>
      <c r="C8" s="457" t="s">
        <v>20</v>
      </c>
      <c r="D8" s="458"/>
      <c r="E8" s="458" t="s">
        <v>93</v>
      </c>
      <c r="F8" s="458" t="s">
        <v>94</v>
      </c>
      <c r="G8" s="460" t="s">
        <v>95</v>
      </c>
    </row>
    <row r="9" spans="1:7" ht="36.6" thickBot="1" x14ac:dyDescent="0.35">
      <c r="A9" s="451"/>
      <c r="B9" s="454"/>
      <c r="C9" s="291" t="s">
        <v>19</v>
      </c>
      <c r="D9" s="292" t="s">
        <v>92</v>
      </c>
      <c r="E9" s="459"/>
      <c r="F9" s="459"/>
      <c r="G9" s="461"/>
    </row>
    <row r="10" spans="1:7" ht="19.2" customHeight="1" thickBot="1" x14ac:dyDescent="0.35">
      <c r="A10" s="442">
        <v>801</v>
      </c>
      <c r="B10" s="296" t="s">
        <v>54</v>
      </c>
      <c r="C10" s="297">
        <f>SUM(C11:C12)</f>
        <v>59279716</v>
      </c>
      <c r="D10" s="297">
        <f>SUM(D11:D12)</f>
        <v>59279716</v>
      </c>
      <c r="E10" s="297">
        <f>SUM(E11:E12)</f>
        <v>53778728.18</v>
      </c>
      <c r="F10" s="297">
        <f>SUM(F11:F12)</f>
        <v>5500987.8200000003</v>
      </c>
      <c r="G10" s="297">
        <f>SUM(G11:G12)</f>
        <v>42286546.729999997</v>
      </c>
    </row>
    <row r="11" spans="1:7" ht="19.2" customHeight="1" x14ac:dyDescent="0.3">
      <c r="A11" s="443"/>
      <c r="B11" s="298" t="s">
        <v>31</v>
      </c>
      <c r="C11" s="299">
        <v>0</v>
      </c>
      <c r="D11" s="299">
        <v>0</v>
      </c>
      <c r="E11" s="299">
        <v>0</v>
      </c>
      <c r="F11" s="300">
        <f>SUM(D11-E11)</f>
        <v>0</v>
      </c>
      <c r="G11" s="301">
        <v>0</v>
      </c>
    </row>
    <row r="12" spans="1:7" ht="19.2" customHeight="1" thickBot="1" x14ac:dyDescent="0.35">
      <c r="A12" s="447"/>
      <c r="B12" s="302" t="s">
        <v>30</v>
      </c>
      <c r="C12" s="303">
        <v>59279716</v>
      </c>
      <c r="D12" s="303">
        <v>59279716</v>
      </c>
      <c r="E12" s="336">
        <v>53778728.18</v>
      </c>
      <c r="F12" s="304">
        <f>SUM(D12-E12)</f>
        <v>5500987.8200000003</v>
      </c>
      <c r="G12" s="305">
        <v>42286546.729999997</v>
      </c>
    </row>
    <row r="13" spans="1:7" ht="19.2" customHeight="1" thickBot="1" x14ac:dyDescent="0.35">
      <c r="A13" s="442">
        <v>803</v>
      </c>
      <c r="B13" s="296" t="s">
        <v>5</v>
      </c>
      <c r="C13" s="306">
        <f>SUM(C14:C14)</f>
        <v>350000</v>
      </c>
      <c r="D13" s="297">
        <f>SUM(D14:D14)</f>
        <v>350000</v>
      </c>
      <c r="E13" s="297">
        <f>SUM(E14:E14)</f>
        <v>321476.09999999998</v>
      </c>
      <c r="F13" s="297">
        <f>SUM(F14:F14)</f>
        <v>28523.900000000023</v>
      </c>
      <c r="G13" s="307">
        <f>SUM(G14)</f>
        <v>307559.57</v>
      </c>
    </row>
    <row r="14" spans="1:7" ht="19.2" customHeight="1" thickBot="1" x14ac:dyDescent="0.35">
      <c r="A14" s="443"/>
      <c r="B14" s="308" t="s">
        <v>34</v>
      </c>
      <c r="C14" s="337">
        <v>350000</v>
      </c>
      <c r="D14" s="337">
        <v>350000</v>
      </c>
      <c r="E14" s="338">
        <v>321476.09999999998</v>
      </c>
      <c r="F14" s="309">
        <f>SUM(D14-E14)</f>
        <v>28523.900000000023</v>
      </c>
      <c r="G14" s="301">
        <v>307559.57</v>
      </c>
    </row>
    <row r="15" spans="1:7" ht="19.2" customHeight="1" thickBot="1" x14ac:dyDescent="0.35">
      <c r="A15" s="442">
        <v>804</v>
      </c>
      <c r="B15" s="296" t="s">
        <v>6</v>
      </c>
      <c r="C15" s="297">
        <f>SUM(C16:C17)</f>
        <v>500000</v>
      </c>
      <c r="D15" s="297">
        <f>SUM(D16:D17)</f>
        <v>280000</v>
      </c>
      <c r="E15" s="297">
        <f>SUM(E16:E17)</f>
        <v>137583.24</v>
      </c>
      <c r="F15" s="297">
        <f>SUM(F16:F17)</f>
        <v>142416.76</v>
      </c>
      <c r="G15" s="307">
        <f>SUM(G16:G17)</f>
        <v>125323.78</v>
      </c>
    </row>
    <row r="16" spans="1:7" ht="19.2" customHeight="1" x14ac:dyDescent="0.3">
      <c r="A16" s="443"/>
      <c r="B16" s="308" t="s">
        <v>30</v>
      </c>
      <c r="C16" s="310">
        <v>0</v>
      </c>
      <c r="D16" s="310">
        <v>0</v>
      </c>
      <c r="E16" s="301">
        <v>0</v>
      </c>
      <c r="F16" s="300">
        <f>SUM(D16-E16)</f>
        <v>0</v>
      </c>
      <c r="G16" s="301">
        <v>0</v>
      </c>
    </row>
    <row r="17" spans="1:7" ht="19.2" customHeight="1" thickBot="1" x14ac:dyDescent="0.35">
      <c r="A17" s="447"/>
      <c r="B17" s="311" t="s">
        <v>32</v>
      </c>
      <c r="C17" s="303">
        <v>500000</v>
      </c>
      <c r="D17" s="303">
        <v>280000</v>
      </c>
      <c r="E17" s="339">
        <v>137583.24</v>
      </c>
      <c r="F17" s="304">
        <f>SUM(D17-E17)</f>
        <v>142416.76</v>
      </c>
      <c r="G17" s="305">
        <v>125323.78</v>
      </c>
    </row>
    <row r="18" spans="1:7" ht="19.2" customHeight="1" thickBot="1" x14ac:dyDescent="0.35">
      <c r="A18" s="442">
        <v>802</v>
      </c>
      <c r="B18" s="296" t="s">
        <v>24</v>
      </c>
      <c r="C18" s="307">
        <f>SUM(C19:C21)</f>
        <v>6029267</v>
      </c>
      <c r="D18" s="297">
        <f>SUM(D19:D21)</f>
        <v>8905445.5199999996</v>
      </c>
      <c r="E18" s="297">
        <f>SUM(E19:E21)</f>
        <v>8322880.2599999998</v>
      </c>
      <c r="F18" s="297">
        <f>SUM(F19:F21)</f>
        <v>582565.25999999978</v>
      </c>
      <c r="G18" s="307">
        <f>SUM(G19:G21)</f>
        <v>7685228.8100000005</v>
      </c>
    </row>
    <row r="19" spans="1:7" ht="19.2" customHeight="1" x14ac:dyDescent="0.3">
      <c r="A19" s="443"/>
      <c r="B19" s="308" t="s">
        <v>30</v>
      </c>
      <c r="C19" s="337">
        <v>2819341</v>
      </c>
      <c r="D19" s="337">
        <v>2819341</v>
      </c>
      <c r="E19" s="338">
        <v>2444138.16</v>
      </c>
      <c r="F19" s="309">
        <f>SUM(D19-E19)</f>
        <v>375202.83999999985</v>
      </c>
      <c r="G19" s="301">
        <v>2362446.73</v>
      </c>
    </row>
    <row r="20" spans="1:7" ht="19.2" customHeight="1" x14ac:dyDescent="0.3">
      <c r="A20" s="443"/>
      <c r="B20" s="312" t="s">
        <v>73</v>
      </c>
      <c r="C20" s="313">
        <v>0</v>
      </c>
      <c r="D20" s="313">
        <v>1947278.52</v>
      </c>
      <c r="E20" s="340">
        <v>1947278.52</v>
      </c>
      <c r="F20" s="314">
        <f>SUM(D20-E20)</f>
        <v>0</v>
      </c>
      <c r="G20" s="315">
        <v>1851658.93</v>
      </c>
    </row>
    <row r="21" spans="1:7" ht="19.2" customHeight="1" thickBot="1" x14ac:dyDescent="0.35">
      <c r="A21" s="447"/>
      <c r="B21" s="341" t="s">
        <v>31</v>
      </c>
      <c r="C21" s="342">
        <v>3209926</v>
      </c>
      <c r="D21" s="342">
        <v>4138826</v>
      </c>
      <c r="E21" s="343">
        <v>3931463.58</v>
      </c>
      <c r="F21" s="316">
        <f>SUM(D21-E21)</f>
        <v>207362.41999999993</v>
      </c>
      <c r="G21" s="344">
        <v>3471123.15</v>
      </c>
    </row>
    <row r="22" spans="1:7" ht="19.2" customHeight="1" thickBot="1" x14ac:dyDescent="0.35">
      <c r="A22" s="442">
        <v>37</v>
      </c>
      <c r="B22" s="296" t="s">
        <v>53</v>
      </c>
      <c r="C22" s="307">
        <f>SUM(C23:C28)</f>
        <v>611226</v>
      </c>
      <c r="D22" s="297">
        <f>SUM(D23:D28)</f>
        <v>1009130.23</v>
      </c>
      <c r="E22" s="297">
        <f>SUM(E23:E28)</f>
        <v>805085.6</v>
      </c>
      <c r="F22" s="297">
        <f>SUM(F23:F28)</f>
        <v>204044.63000000006</v>
      </c>
      <c r="G22" s="307">
        <f>SUM(G23:G28)</f>
        <v>669971.83000000007</v>
      </c>
    </row>
    <row r="23" spans="1:7" ht="19.2" customHeight="1" x14ac:dyDescent="0.3">
      <c r="A23" s="443"/>
      <c r="B23" s="308" t="s">
        <v>57</v>
      </c>
      <c r="C23" s="337">
        <v>400000</v>
      </c>
      <c r="D23" s="337">
        <v>450000</v>
      </c>
      <c r="E23" s="338">
        <v>375990.16</v>
      </c>
      <c r="F23" s="309">
        <f t="shared" ref="F23:F28" si="0">SUM(D23-E23)</f>
        <v>74009.840000000026</v>
      </c>
      <c r="G23" s="301">
        <v>330791.93</v>
      </c>
    </row>
    <row r="24" spans="1:7" ht="19.2" customHeight="1" x14ac:dyDescent="0.3">
      <c r="A24" s="443"/>
      <c r="B24" s="312" t="s">
        <v>58</v>
      </c>
      <c r="C24" s="345">
        <v>100000</v>
      </c>
      <c r="D24" s="345">
        <v>50000</v>
      </c>
      <c r="E24" s="340">
        <v>273.95999999999998</v>
      </c>
      <c r="F24" s="317">
        <f t="shared" si="0"/>
        <v>49726.04</v>
      </c>
      <c r="G24" s="315">
        <v>23.96</v>
      </c>
    </row>
    <row r="25" spans="1:7" ht="19.2" customHeight="1" x14ac:dyDescent="0.3">
      <c r="A25" s="443"/>
      <c r="B25" s="312" t="s">
        <v>86</v>
      </c>
      <c r="C25" s="313">
        <v>0</v>
      </c>
      <c r="D25" s="345">
        <v>1114.05</v>
      </c>
      <c r="E25" s="340">
        <v>0</v>
      </c>
      <c r="F25" s="317">
        <f t="shared" si="0"/>
        <v>1114.05</v>
      </c>
      <c r="G25" s="315">
        <v>0</v>
      </c>
    </row>
    <row r="26" spans="1:7" ht="19.2" customHeight="1" x14ac:dyDescent="0.3">
      <c r="A26" s="443"/>
      <c r="B26" s="312" t="s">
        <v>59</v>
      </c>
      <c r="C26" s="313">
        <v>0</v>
      </c>
      <c r="D26" s="345">
        <v>369853.68</v>
      </c>
      <c r="E26" s="340">
        <v>359034.48</v>
      </c>
      <c r="F26" s="317">
        <f t="shared" si="0"/>
        <v>10819.200000000012</v>
      </c>
      <c r="G26" s="315">
        <v>310775.94</v>
      </c>
    </row>
    <row r="27" spans="1:7" ht="19.2" customHeight="1" x14ac:dyDescent="0.3">
      <c r="A27" s="443"/>
      <c r="B27" s="312" t="s">
        <v>63</v>
      </c>
      <c r="C27" s="313">
        <v>0</v>
      </c>
      <c r="D27" s="345">
        <v>26936.5</v>
      </c>
      <c r="E27" s="340">
        <v>0</v>
      </c>
      <c r="F27" s="317">
        <f t="shared" si="0"/>
        <v>26936.5</v>
      </c>
      <c r="G27" s="315">
        <v>0</v>
      </c>
    </row>
    <row r="28" spans="1:7" ht="19.2" customHeight="1" thickBot="1" x14ac:dyDescent="0.35">
      <c r="A28" s="447"/>
      <c r="B28" s="341" t="s">
        <v>38</v>
      </c>
      <c r="C28" s="342">
        <v>111226</v>
      </c>
      <c r="D28" s="342">
        <v>111226</v>
      </c>
      <c r="E28" s="343">
        <v>69787</v>
      </c>
      <c r="F28" s="316">
        <f t="shared" si="0"/>
        <v>41439</v>
      </c>
      <c r="G28" s="344">
        <v>28380</v>
      </c>
    </row>
    <row r="29" spans="1:7" ht="19.2" customHeight="1" thickBot="1" x14ac:dyDescent="0.35">
      <c r="A29" s="442">
        <v>38</v>
      </c>
      <c r="B29" s="296" t="s">
        <v>74</v>
      </c>
      <c r="C29" s="307">
        <f>SUM(C30:C34)</f>
        <v>105090</v>
      </c>
      <c r="D29" s="297">
        <f>SUM(D30:D34)</f>
        <v>1293558.6100000001</v>
      </c>
      <c r="E29" s="307">
        <f>SUM(E30:E34)</f>
        <v>1147485.08</v>
      </c>
      <c r="F29" s="297">
        <f>SUM(F30:F34)</f>
        <v>146073.52999999997</v>
      </c>
      <c r="G29" s="307">
        <f>SUM(G30:G34)</f>
        <v>1114259.0900000001</v>
      </c>
    </row>
    <row r="30" spans="1:7" ht="19.2" customHeight="1" x14ac:dyDescent="0.3">
      <c r="A30" s="443"/>
      <c r="B30" s="308" t="s">
        <v>35</v>
      </c>
      <c r="C30" s="337">
        <v>100000</v>
      </c>
      <c r="D30" s="337">
        <v>850000</v>
      </c>
      <c r="E30" s="338">
        <v>711545</v>
      </c>
      <c r="F30" s="309">
        <f t="shared" ref="F30:F41" si="1">SUM(D30-E30)</f>
        <v>138455</v>
      </c>
      <c r="G30" s="301">
        <v>701799.87</v>
      </c>
    </row>
    <row r="31" spans="1:7" ht="19.2" customHeight="1" x14ac:dyDescent="0.3">
      <c r="A31" s="443"/>
      <c r="B31" s="312" t="s">
        <v>37</v>
      </c>
      <c r="C31" s="345">
        <v>1000</v>
      </c>
      <c r="D31" s="313">
        <v>1000</v>
      </c>
      <c r="E31" s="340">
        <v>2.5</v>
      </c>
      <c r="F31" s="317">
        <f t="shared" si="1"/>
        <v>997.5</v>
      </c>
      <c r="G31" s="313">
        <v>2.4900000000000002</v>
      </c>
    </row>
    <row r="32" spans="1:7" ht="19.2" customHeight="1" x14ac:dyDescent="0.3">
      <c r="A32" s="443"/>
      <c r="B32" s="346" t="s">
        <v>89</v>
      </c>
      <c r="C32" s="347">
        <v>0</v>
      </c>
      <c r="D32" s="348">
        <v>438274.99</v>
      </c>
      <c r="E32" s="349">
        <v>435731.46</v>
      </c>
      <c r="F32" s="318">
        <f t="shared" si="1"/>
        <v>2543.5299999999697</v>
      </c>
      <c r="G32" s="315">
        <v>412250.61</v>
      </c>
    </row>
    <row r="33" spans="1:7" ht="19.2" customHeight="1" x14ac:dyDescent="0.3">
      <c r="A33" s="443"/>
      <c r="B33" s="346" t="s">
        <v>64</v>
      </c>
      <c r="C33" s="347">
        <v>0</v>
      </c>
      <c r="D33" s="347">
        <v>193.62</v>
      </c>
      <c r="E33" s="350">
        <v>193.62</v>
      </c>
      <c r="F33" s="314">
        <v>0</v>
      </c>
      <c r="G33" s="351">
        <v>193.62</v>
      </c>
    </row>
    <row r="34" spans="1:7" ht="19.2" customHeight="1" thickBot="1" x14ac:dyDescent="0.35">
      <c r="A34" s="447"/>
      <c r="B34" s="311" t="s">
        <v>30</v>
      </c>
      <c r="C34" s="303">
        <v>4090</v>
      </c>
      <c r="D34" s="303">
        <v>4090</v>
      </c>
      <c r="E34" s="339">
        <v>12.5</v>
      </c>
      <c r="F34" s="319">
        <f t="shared" si="1"/>
        <v>4077.5</v>
      </c>
      <c r="G34" s="305">
        <v>12.5</v>
      </c>
    </row>
    <row r="35" spans="1:7" ht="19.2" customHeight="1" thickBot="1" x14ac:dyDescent="0.35">
      <c r="A35" s="442">
        <v>92</v>
      </c>
      <c r="B35" s="296" t="s">
        <v>51</v>
      </c>
      <c r="C35" s="297">
        <f>SUM(C36)</f>
        <v>50000</v>
      </c>
      <c r="D35" s="307">
        <f>SUM(D36)</f>
        <v>0</v>
      </c>
      <c r="E35" s="307">
        <f>SUM(E36)</f>
        <v>0</v>
      </c>
      <c r="F35" s="320">
        <f t="shared" si="1"/>
        <v>0</v>
      </c>
      <c r="G35" s="307">
        <f>SUM(G36)</f>
        <v>0</v>
      </c>
    </row>
    <row r="36" spans="1:7" ht="19.2" customHeight="1" thickBot="1" x14ac:dyDescent="0.35">
      <c r="A36" s="447"/>
      <c r="B36" s="341" t="s">
        <v>35</v>
      </c>
      <c r="C36" s="342">
        <v>50000</v>
      </c>
      <c r="D36" s="352">
        <v>0</v>
      </c>
      <c r="E36" s="321">
        <v>0</v>
      </c>
      <c r="F36" s="321">
        <v>0</v>
      </c>
      <c r="G36" s="352">
        <v>0</v>
      </c>
    </row>
    <row r="37" spans="1:7" ht="19.2" customHeight="1" thickBot="1" x14ac:dyDescent="0.35">
      <c r="A37" s="442">
        <v>39</v>
      </c>
      <c r="B37" s="296" t="s">
        <v>50</v>
      </c>
      <c r="C37" s="306">
        <f>SUM(C38+C41)</f>
        <v>150000</v>
      </c>
      <c r="D37" s="307">
        <f>SUM(D38:D41)</f>
        <v>293413.37</v>
      </c>
      <c r="E37" s="307">
        <f>SUM(E38:E41)</f>
        <v>149524.4</v>
      </c>
      <c r="F37" s="322">
        <f t="shared" si="1"/>
        <v>143888.97</v>
      </c>
      <c r="G37" s="307">
        <f>SUM(G38:G41)</f>
        <v>139743.4</v>
      </c>
    </row>
    <row r="38" spans="1:7" ht="19.2" customHeight="1" x14ac:dyDescent="0.3">
      <c r="A38" s="443"/>
      <c r="B38" s="353" t="s">
        <v>32</v>
      </c>
      <c r="C38" s="354">
        <v>50000</v>
      </c>
      <c r="D38" s="355">
        <v>70000</v>
      </c>
      <c r="E38" s="356">
        <v>50000</v>
      </c>
      <c r="F38" s="323">
        <f t="shared" si="1"/>
        <v>20000</v>
      </c>
      <c r="G38" s="357">
        <v>49370</v>
      </c>
    </row>
    <row r="39" spans="1:7" ht="19.2" customHeight="1" x14ac:dyDescent="0.3">
      <c r="A39" s="443"/>
      <c r="B39" s="358" t="s">
        <v>73</v>
      </c>
      <c r="C39" s="359">
        <v>0</v>
      </c>
      <c r="D39" s="360">
        <v>161673.4</v>
      </c>
      <c r="E39" s="361">
        <v>99524.4</v>
      </c>
      <c r="F39" s="317">
        <f t="shared" si="1"/>
        <v>62149</v>
      </c>
      <c r="G39" s="324">
        <v>90373.4</v>
      </c>
    </row>
    <row r="40" spans="1:7" ht="19.2" customHeight="1" x14ac:dyDescent="0.3">
      <c r="A40" s="443"/>
      <c r="B40" s="362" t="s">
        <v>90</v>
      </c>
      <c r="C40" s="363">
        <v>0</v>
      </c>
      <c r="D40" s="299">
        <v>51739.97</v>
      </c>
      <c r="E40" s="364">
        <v>0</v>
      </c>
      <c r="F40" s="309">
        <f t="shared" si="1"/>
        <v>51739.97</v>
      </c>
      <c r="G40" s="325">
        <v>0</v>
      </c>
    </row>
    <row r="41" spans="1:7" ht="19.2" customHeight="1" thickBot="1" x14ac:dyDescent="0.35">
      <c r="A41" s="447"/>
      <c r="B41" s="341" t="s">
        <v>35</v>
      </c>
      <c r="C41" s="342">
        <v>100000</v>
      </c>
      <c r="D41" s="342">
        <v>10000</v>
      </c>
      <c r="E41" s="365">
        <v>0</v>
      </c>
      <c r="F41" s="316">
        <f t="shared" si="1"/>
        <v>10000</v>
      </c>
      <c r="G41" s="326">
        <v>0</v>
      </c>
    </row>
    <row r="42" spans="1:7" ht="19.2" customHeight="1" thickBot="1" x14ac:dyDescent="0.35">
      <c r="A42" s="444" t="s">
        <v>42</v>
      </c>
      <c r="B42" s="296" t="s">
        <v>70</v>
      </c>
      <c r="C42" s="307">
        <f>SUM(C43:C45)</f>
        <v>65000</v>
      </c>
      <c r="D42" s="307">
        <f>SUM(D43:D45)</f>
        <v>129151.79</v>
      </c>
      <c r="E42" s="307">
        <f>SUM(E43:E45)</f>
        <v>115554.98999999999</v>
      </c>
      <c r="F42" s="307">
        <f>SUM(F43:F45)</f>
        <v>13596.8</v>
      </c>
      <c r="G42" s="307">
        <f>SUM(G43:G45)</f>
        <v>115554.98999999999</v>
      </c>
    </row>
    <row r="43" spans="1:7" ht="19.2" customHeight="1" x14ac:dyDescent="0.3">
      <c r="A43" s="445"/>
      <c r="B43" s="308" t="s">
        <v>35</v>
      </c>
      <c r="C43" s="337">
        <v>50000</v>
      </c>
      <c r="D43" s="337">
        <v>5000</v>
      </c>
      <c r="E43" s="338">
        <v>0</v>
      </c>
      <c r="F43" s="309">
        <f>SUM(D43-E43)</f>
        <v>5000</v>
      </c>
      <c r="G43" s="325">
        <v>0</v>
      </c>
    </row>
    <row r="44" spans="1:7" ht="19.2" customHeight="1" x14ac:dyDescent="0.3">
      <c r="A44" s="445"/>
      <c r="B44" s="312" t="s">
        <v>37</v>
      </c>
      <c r="C44" s="345">
        <v>15000</v>
      </c>
      <c r="D44" s="345">
        <v>15000</v>
      </c>
      <c r="E44" s="340">
        <v>6403.2</v>
      </c>
      <c r="F44" s="317">
        <f>SUM(D44-E44)</f>
        <v>8596.7999999999993</v>
      </c>
      <c r="G44" s="324">
        <v>6403.2</v>
      </c>
    </row>
    <row r="45" spans="1:7" ht="19.2" customHeight="1" thickBot="1" x14ac:dyDescent="0.35">
      <c r="A45" s="446"/>
      <c r="B45" s="311" t="s">
        <v>66</v>
      </c>
      <c r="C45" s="327">
        <v>0</v>
      </c>
      <c r="D45" s="327">
        <v>109151.79</v>
      </c>
      <c r="E45" s="339">
        <v>109151.79</v>
      </c>
      <c r="F45" s="314">
        <f>SUM(D45-E45)</f>
        <v>0</v>
      </c>
      <c r="G45" s="328">
        <v>109151.79</v>
      </c>
    </row>
    <row r="46" spans="1:7" ht="19.2" customHeight="1" thickBot="1" x14ac:dyDescent="0.35">
      <c r="A46" s="442">
        <v>41</v>
      </c>
      <c r="B46" s="296" t="s">
        <v>8</v>
      </c>
      <c r="C46" s="329">
        <f>SUM(C47:C48)</f>
        <v>100000</v>
      </c>
      <c r="D46" s="297">
        <f>SUM(D47:D48)</f>
        <v>60000</v>
      </c>
      <c r="E46" s="297">
        <f>SUM(E47:E48)</f>
        <v>7000</v>
      </c>
      <c r="F46" s="297">
        <f>SUM(F47:F48)</f>
        <v>53000</v>
      </c>
      <c r="G46" s="307">
        <f>SUM(G47:G48)</f>
        <v>0</v>
      </c>
    </row>
    <row r="47" spans="1:7" ht="19.2" customHeight="1" x14ac:dyDescent="0.3">
      <c r="A47" s="443"/>
      <c r="B47" s="308" t="s">
        <v>35</v>
      </c>
      <c r="C47" s="337">
        <v>50000</v>
      </c>
      <c r="D47" s="337">
        <v>10000</v>
      </c>
      <c r="E47" s="300">
        <v>0</v>
      </c>
      <c r="F47" s="309">
        <f>SUM(D47-E47)</f>
        <v>10000</v>
      </c>
      <c r="G47" s="325">
        <v>0</v>
      </c>
    </row>
    <row r="48" spans="1:7" ht="19.2" customHeight="1" thickBot="1" x14ac:dyDescent="0.35">
      <c r="A48" s="447"/>
      <c r="B48" s="311" t="s">
        <v>37</v>
      </c>
      <c r="C48" s="303">
        <v>50000</v>
      </c>
      <c r="D48" s="303">
        <v>50000</v>
      </c>
      <c r="E48" s="304">
        <v>7000</v>
      </c>
      <c r="F48" s="304">
        <f>SUM(D48-E48)</f>
        <v>43000</v>
      </c>
      <c r="G48" s="328">
        <v>0</v>
      </c>
    </row>
    <row r="49" spans="1:7" ht="19.2" customHeight="1" thickBot="1" x14ac:dyDescent="0.35">
      <c r="A49" s="442">
        <v>42</v>
      </c>
      <c r="B49" s="296" t="s">
        <v>49</v>
      </c>
      <c r="C49" s="329">
        <f>SUM(C50:C51)</f>
        <v>50000</v>
      </c>
      <c r="D49" s="297">
        <f>SUM(D50:D51)</f>
        <v>50000</v>
      </c>
      <c r="E49" s="297">
        <f>SUM(E50:E51)</f>
        <v>7500</v>
      </c>
      <c r="F49" s="297">
        <f>SUM(F50:F51)</f>
        <v>42500</v>
      </c>
      <c r="G49" s="307">
        <f>SUM(G50:G51)</f>
        <v>1872.64</v>
      </c>
    </row>
    <row r="50" spans="1:7" ht="19.2" customHeight="1" x14ac:dyDescent="0.3">
      <c r="A50" s="443"/>
      <c r="B50" s="308" t="s">
        <v>58</v>
      </c>
      <c r="C50" s="310">
        <v>0</v>
      </c>
      <c r="D50" s="310">
        <v>0</v>
      </c>
      <c r="E50" s="300">
        <v>0</v>
      </c>
      <c r="F50" s="300">
        <f>SUM(D50-E50)</f>
        <v>0</v>
      </c>
      <c r="G50" s="325">
        <v>0</v>
      </c>
    </row>
    <row r="51" spans="1:7" ht="19.2" customHeight="1" thickBot="1" x14ac:dyDescent="0.35">
      <c r="A51" s="447"/>
      <c r="B51" s="311" t="s">
        <v>36</v>
      </c>
      <c r="C51" s="303">
        <v>50000</v>
      </c>
      <c r="D51" s="303">
        <v>50000</v>
      </c>
      <c r="E51" s="304">
        <v>7500</v>
      </c>
      <c r="F51" s="304">
        <f>SUM(D51-E51)</f>
        <v>42500</v>
      </c>
      <c r="G51" s="328">
        <v>1872.64</v>
      </c>
    </row>
    <row r="52" spans="1:7" ht="19.2" customHeight="1" thickBot="1" x14ac:dyDescent="0.35">
      <c r="A52" s="442">
        <v>57</v>
      </c>
      <c r="B52" s="296" t="s">
        <v>9</v>
      </c>
      <c r="C52" s="307">
        <f>SUM(C53:C56)</f>
        <v>300000</v>
      </c>
      <c r="D52" s="330">
        <f>SUM(D53:D56)</f>
        <v>406395</v>
      </c>
      <c r="E52" s="307">
        <f>SUM(E53:E56)</f>
        <v>334613.07</v>
      </c>
      <c r="F52" s="297">
        <f>SUM(F53:F56)</f>
        <v>71781.930000000008</v>
      </c>
      <c r="G52" s="307">
        <f>SUM(G53:G56)</f>
        <v>78541.09</v>
      </c>
    </row>
    <row r="53" spans="1:7" ht="19.2" customHeight="1" x14ac:dyDescent="0.3">
      <c r="A53" s="443"/>
      <c r="B53" s="308" t="s">
        <v>35</v>
      </c>
      <c r="C53" s="337">
        <v>150000</v>
      </c>
      <c r="D53" s="337">
        <v>250000</v>
      </c>
      <c r="E53" s="300">
        <v>213533.28</v>
      </c>
      <c r="F53" s="309">
        <f>SUM(D53-E53)</f>
        <v>36466.720000000001</v>
      </c>
      <c r="G53" s="310">
        <v>0</v>
      </c>
    </row>
    <row r="54" spans="1:7" ht="19.2" customHeight="1" x14ac:dyDescent="0.3">
      <c r="A54" s="443"/>
      <c r="B54" s="312" t="s">
        <v>30</v>
      </c>
      <c r="C54" s="313">
        <v>0</v>
      </c>
      <c r="D54" s="313">
        <v>0</v>
      </c>
      <c r="E54" s="314">
        <v>0</v>
      </c>
      <c r="F54" s="314">
        <f>SUM(D54-E54)</f>
        <v>0</v>
      </c>
      <c r="G54" s="313">
        <v>0</v>
      </c>
    </row>
    <row r="55" spans="1:7" ht="19.2" customHeight="1" x14ac:dyDescent="0.3">
      <c r="A55" s="443"/>
      <c r="B55" s="346" t="s">
        <v>91</v>
      </c>
      <c r="C55" s="347">
        <v>0</v>
      </c>
      <c r="D55" s="347">
        <v>6395</v>
      </c>
      <c r="E55" s="314">
        <v>4380</v>
      </c>
      <c r="F55" s="314">
        <f>SUM(D55-E55)</f>
        <v>2015</v>
      </c>
      <c r="G55" s="313">
        <v>4380</v>
      </c>
    </row>
    <row r="56" spans="1:7" ht="19.2" customHeight="1" thickBot="1" x14ac:dyDescent="0.35">
      <c r="A56" s="447"/>
      <c r="B56" s="311" t="s">
        <v>36</v>
      </c>
      <c r="C56" s="303">
        <v>150000</v>
      </c>
      <c r="D56" s="303">
        <v>150000</v>
      </c>
      <c r="E56" s="304">
        <v>116699.79</v>
      </c>
      <c r="F56" s="304">
        <f>SUM(D56-E56)</f>
        <v>33300.210000000006</v>
      </c>
      <c r="G56" s="327">
        <v>74161.09</v>
      </c>
    </row>
    <row r="57" spans="1:7" ht="19.2" customHeight="1" thickBot="1" x14ac:dyDescent="0.35">
      <c r="A57" s="442">
        <v>806</v>
      </c>
      <c r="B57" s="296" t="s">
        <v>60</v>
      </c>
      <c r="C57" s="306">
        <f>SUM(C58:C61)</f>
        <v>700000</v>
      </c>
      <c r="D57" s="297">
        <f>SUM(D58:D61)</f>
        <v>1180929.05</v>
      </c>
      <c r="E57" s="307">
        <f>SUM(E58:E61)</f>
        <v>606789.72</v>
      </c>
      <c r="F57" s="297">
        <f>SUM(F58:F61)</f>
        <v>574139.33000000007</v>
      </c>
      <c r="G57" s="297">
        <f>SUM(G58:G61)</f>
        <v>564606.41</v>
      </c>
    </row>
    <row r="58" spans="1:7" ht="19.2" customHeight="1" x14ac:dyDescent="0.3">
      <c r="A58" s="443"/>
      <c r="B58" s="308" t="s">
        <v>61</v>
      </c>
      <c r="C58" s="337">
        <v>200000</v>
      </c>
      <c r="D58" s="337">
        <v>300000</v>
      </c>
      <c r="E58" s="338">
        <v>0</v>
      </c>
      <c r="F58" s="309">
        <f>SUM(D58-E58)</f>
        <v>300000</v>
      </c>
      <c r="G58" s="301">
        <v>0</v>
      </c>
    </row>
    <row r="59" spans="1:7" ht="19.2" customHeight="1" x14ac:dyDescent="0.3">
      <c r="A59" s="443"/>
      <c r="B59" s="312" t="s">
        <v>30</v>
      </c>
      <c r="C59" s="313">
        <v>0</v>
      </c>
      <c r="D59" s="313">
        <v>0</v>
      </c>
      <c r="E59" s="338">
        <v>0</v>
      </c>
      <c r="F59" s="300">
        <f>SUM(D59-E59)</f>
        <v>0</v>
      </c>
      <c r="G59" s="315">
        <v>0</v>
      </c>
    </row>
    <row r="60" spans="1:7" ht="19.2" customHeight="1" x14ac:dyDescent="0.3">
      <c r="A60" s="443"/>
      <c r="B60" s="346" t="s">
        <v>89</v>
      </c>
      <c r="C60" s="347">
        <v>0</v>
      </c>
      <c r="D60" s="348">
        <v>380929.05</v>
      </c>
      <c r="E60" s="349">
        <v>183407.91</v>
      </c>
      <c r="F60" s="317">
        <f>SUM(D60-E60)</f>
        <v>197521.13999999998</v>
      </c>
      <c r="G60" s="315">
        <v>183407.9</v>
      </c>
    </row>
    <row r="61" spans="1:7" ht="19.2" customHeight="1" thickBot="1" x14ac:dyDescent="0.35">
      <c r="A61" s="447"/>
      <c r="B61" s="311" t="s">
        <v>36</v>
      </c>
      <c r="C61" s="303">
        <v>500000</v>
      </c>
      <c r="D61" s="303">
        <v>500000</v>
      </c>
      <c r="E61" s="339">
        <v>423381.81</v>
      </c>
      <c r="F61" s="304">
        <f>SUM(D61-E61)</f>
        <v>76618.19</v>
      </c>
      <c r="G61" s="305">
        <v>381198.51</v>
      </c>
    </row>
    <row r="62" spans="1:7" ht="19.2" customHeight="1" thickBot="1" x14ac:dyDescent="0.35">
      <c r="A62" s="444" t="s">
        <v>43</v>
      </c>
      <c r="B62" s="296" t="s">
        <v>11</v>
      </c>
      <c r="C62" s="306">
        <f>SUM(C63:C64)</f>
        <v>50000</v>
      </c>
      <c r="D62" s="307">
        <f>SUM(D63:D64)</f>
        <v>0</v>
      </c>
      <c r="E62" s="307">
        <f>SUM(E63:E64)</f>
        <v>0</v>
      </c>
      <c r="F62" s="307">
        <f>SUM(F63:F64)</f>
        <v>0</v>
      </c>
      <c r="G62" s="307">
        <f>SUM(G63:G64)</f>
        <v>0</v>
      </c>
    </row>
    <row r="63" spans="1:7" ht="19.2" customHeight="1" x14ac:dyDescent="0.3">
      <c r="A63" s="445"/>
      <c r="B63" s="308" t="s">
        <v>35</v>
      </c>
      <c r="C63" s="337">
        <v>50000</v>
      </c>
      <c r="D63" s="310">
        <v>0</v>
      </c>
      <c r="E63" s="300">
        <v>0</v>
      </c>
      <c r="F63" s="300">
        <f>SUM(D63-E63)</f>
        <v>0</v>
      </c>
      <c r="G63" s="310">
        <v>0</v>
      </c>
    </row>
    <row r="64" spans="1:7" ht="19.2" customHeight="1" thickBot="1" x14ac:dyDescent="0.35">
      <c r="A64" s="446"/>
      <c r="B64" s="311" t="s">
        <v>36</v>
      </c>
      <c r="C64" s="327">
        <v>0</v>
      </c>
      <c r="D64" s="327">
        <v>0</v>
      </c>
      <c r="E64" s="319">
        <v>0</v>
      </c>
      <c r="F64" s="319">
        <f>SUM(D64-E64)</f>
        <v>0</v>
      </c>
      <c r="G64" s="327">
        <v>0</v>
      </c>
    </row>
    <row r="65" spans="1:7" ht="19.2" customHeight="1" thickBot="1" x14ac:dyDescent="0.35">
      <c r="A65" s="442">
        <v>73</v>
      </c>
      <c r="B65" s="296" t="s">
        <v>47</v>
      </c>
      <c r="C65" s="297">
        <f>SUM(C66:C68)</f>
        <v>150000</v>
      </c>
      <c r="D65" s="297">
        <f>SUM(D66:D68)</f>
        <v>250000</v>
      </c>
      <c r="E65" s="307">
        <f>SUM(E66:E68)</f>
        <v>83262.44</v>
      </c>
      <c r="F65" s="307">
        <f>SUM(F66:F68)</f>
        <v>166737.56</v>
      </c>
      <c r="G65" s="307">
        <f>SUM(G66:G68)</f>
        <v>59014.369999999995</v>
      </c>
    </row>
    <row r="66" spans="1:7" ht="19.2" customHeight="1" x14ac:dyDescent="0.3">
      <c r="A66" s="443"/>
      <c r="B66" s="308" t="s">
        <v>58</v>
      </c>
      <c r="C66" s="310">
        <v>0</v>
      </c>
      <c r="D66" s="310">
        <v>0</v>
      </c>
      <c r="E66" s="300">
        <v>0</v>
      </c>
      <c r="F66" s="300">
        <f>SUM(D66-E66)</f>
        <v>0</v>
      </c>
      <c r="G66" s="331">
        <v>0</v>
      </c>
    </row>
    <row r="67" spans="1:7" ht="19.2" customHeight="1" x14ac:dyDescent="0.3">
      <c r="A67" s="443"/>
      <c r="B67" s="366" t="s">
        <v>73</v>
      </c>
      <c r="C67" s="367">
        <v>0</v>
      </c>
      <c r="D67" s="367">
        <v>100000</v>
      </c>
      <c r="E67" s="300">
        <v>24048.06</v>
      </c>
      <c r="F67" s="300">
        <f>SUM(D67-E67)</f>
        <v>75951.94</v>
      </c>
      <c r="G67" s="331">
        <v>6048.06</v>
      </c>
    </row>
    <row r="68" spans="1:7" ht="19.2" customHeight="1" thickBot="1" x14ac:dyDescent="0.35">
      <c r="A68" s="447"/>
      <c r="B68" s="311" t="s">
        <v>36</v>
      </c>
      <c r="C68" s="303">
        <v>150000</v>
      </c>
      <c r="D68" s="303">
        <v>150000</v>
      </c>
      <c r="E68" s="319">
        <v>59214.38</v>
      </c>
      <c r="F68" s="319">
        <f>SUM(D68-E68)</f>
        <v>90785.62</v>
      </c>
      <c r="G68" s="368">
        <v>52966.31</v>
      </c>
    </row>
    <row r="69" spans="1:7" ht="19.2" customHeight="1" thickBot="1" x14ac:dyDescent="0.35">
      <c r="A69" s="442">
        <v>76</v>
      </c>
      <c r="B69" s="296" t="s">
        <v>12</v>
      </c>
      <c r="C69" s="297">
        <f>SUM(C70:C72)</f>
        <v>1600000</v>
      </c>
      <c r="D69" s="307">
        <f>SUM(D70:D73)</f>
        <v>1695581.04</v>
      </c>
      <c r="E69" s="307">
        <f>SUM(E70:E73)</f>
        <v>1523049</v>
      </c>
      <c r="F69" s="307">
        <f>SUM(F70:F72)</f>
        <v>81.089999999996508</v>
      </c>
      <c r="G69" s="307">
        <f>SUM(G70:G73)</f>
        <v>1518344.9200000002</v>
      </c>
    </row>
    <row r="70" spans="1:7" ht="19.2" customHeight="1" x14ac:dyDescent="0.3">
      <c r="A70" s="443"/>
      <c r="B70" s="298" t="s">
        <v>32</v>
      </c>
      <c r="C70" s="299">
        <v>0</v>
      </c>
      <c r="D70" s="299">
        <v>191100</v>
      </c>
      <c r="E70" s="364">
        <v>191098.91</v>
      </c>
      <c r="F70" s="300">
        <f>SUM(D70-E70)</f>
        <v>1.0899999999965075</v>
      </c>
      <c r="G70" s="299">
        <v>186394.83</v>
      </c>
    </row>
    <row r="71" spans="1:7" ht="19.2" customHeight="1" x14ac:dyDescent="0.3">
      <c r="A71" s="443"/>
      <c r="B71" s="369" t="s">
        <v>86</v>
      </c>
      <c r="C71" s="370">
        <v>0</v>
      </c>
      <c r="D71" s="371">
        <v>3690</v>
      </c>
      <c r="E71" s="372">
        <v>3690</v>
      </c>
      <c r="F71" s="332">
        <v>0</v>
      </c>
      <c r="G71" s="370">
        <v>3690</v>
      </c>
    </row>
    <row r="72" spans="1:7" ht="19.2" customHeight="1" x14ac:dyDescent="0.3">
      <c r="A72" s="443"/>
      <c r="B72" s="312" t="s">
        <v>61</v>
      </c>
      <c r="C72" s="345">
        <v>1600000</v>
      </c>
      <c r="D72" s="345">
        <v>1000000</v>
      </c>
      <c r="E72" s="314">
        <v>999920</v>
      </c>
      <c r="F72" s="317">
        <f>SUM(D72-E72)</f>
        <v>80</v>
      </c>
      <c r="G72" s="313">
        <v>999920</v>
      </c>
    </row>
    <row r="73" spans="1:7" ht="19.2" customHeight="1" thickBot="1" x14ac:dyDescent="0.35">
      <c r="A73" s="447"/>
      <c r="B73" s="302" t="s">
        <v>82</v>
      </c>
      <c r="C73" s="326">
        <v>0</v>
      </c>
      <c r="D73" s="373">
        <v>500791.03999999998</v>
      </c>
      <c r="E73" s="365">
        <v>328340.09000000003</v>
      </c>
      <c r="F73" s="316">
        <f>SUM(D73-E73)</f>
        <v>172450.94999999995</v>
      </c>
      <c r="G73" s="374">
        <v>328340.09000000003</v>
      </c>
    </row>
    <row r="74" spans="1:7" ht="19.2" customHeight="1" thickBot="1" x14ac:dyDescent="0.35">
      <c r="A74" s="442">
        <v>75</v>
      </c>
      <c r="B74" s="296" t="s">
        <v>62</v>
      </c>
      <c r="C74" s="329">
        <f>SUM(C75:C77)</f>
        <v>150000</v>
      </c>
      <c r="D74" s="330">
        <f>SUM(D75:D77)</f>
        <v>381235.04000000004</v>
      </c>
      <c r="E74" s="297">
        <f>SUM(E75:E77)</f>
        <v>287152.3</v>
      </c>
      <c r="F74" s="297">
        <f>SUM(F75:F77)</f>
        <v>94082.74000000002</v>
      </c>
      <c r="G74" s="307">
        <f>SUM(G75:G77)</f>
        <v>273196.46000000002</v>
      </c>
    </row>
    <row r="75" spans="1:7" ht="19.2" customHeight="1" x14ac:dyDescent="0.3">
      <c r="A75" s="443"/>
      <c r="B75" s="362" t="s">
        <v>39</v>
      </c>
      <c r="C75" s="375">
        <v>100000</v>
      </c>
      <c r="D75" s="375">
        <v>130000</v>
      </c>
      <c r="E75" s="376">
        <v>87312</v>
      </c>
      <c r="F75" s="309">
        <f>SUM(D75-E75)</f>
        <v>42688</v>
      </c>
      <c r="G75" s="301">
        <v>73400.39</v>
      </c>
    </row>
    <row r="76" spans="1:7" ht="19.2" customHeight="1" x14ac:dyDescent="0.3">
      <c r="A76" s="443"/>
      <c r="B76" s="377" t="s">
        <v>82</v>
      </c>
      <c r="C76" s="370">
        <v>0</v>
      </c>
      <c r="D76" s="378">
        <v>226235.04</v>
      </c>
      <c r="E76" s="379">
        <v>199840.3</v>
      </c>
      <c r="F76" s="309">
        <f>SUM(D76-E76)</f>
        <v>26394.74000000002</v>
      </c>
      <c r="G76" s="380">
        <v>199796.07</v>
      </c>
    </row>
    <row r="77" spans="1:7" ht="19.2" customHeight="1" thickBot="1" x14ac:dyDescent="0.35">
      <c r="A77" s="447"/>
      <c r="B77" s="311" t="s">
        <v>35</v>
      </c>
      <c r="C77" s="303">
        <v>50000</v>
      </c>
      <c r="D77" s="303">
        <v>25000</v>
      </c>
      <c r="E77" s="319">
        <v>0</v>
      </c>
      <c r="F77" s="304">
        <f>SUM(D77-E77)</f>
        <v>25000</v>
      </c>
      <c r="G77" s="381">
        <v>0</v>
      </c>
    </row>
    <row r="78" spans="1:7" ht="22.8" customHeight="1" thickBot="1" x14ac:dyDescent="0.35">
      <c r="A78" s="293" t="s">
        <v>25</v>
      </c>
      <c r="B78" s="294" t="s">
        <v>16</v>
      </c>
      <c r="C78" s="295">
        <f>SUM(C10+C13,C15,C18,C22,C29,C35,C37,C42,C46,C49,C52,C57,C62,C65,C69+C74)</f>
        <v>70240299</v>
      </c>
      <c r="D78" s="295">
        <f>SUM(D10+D13,D15,D18,D22,D29,D35,D37,D42,D46,D49,D52,D57,D62,D65,D69+D74)</f>
        <v>75564555.650000006</v>
      </c>
      <c r="E78" s="295">
        <f>SUM(E10+E13,E15,E18,E22,E29,E35,E37,E42,E46,E49,E52,E57,E62,E65,E69+E74)</f>
        <v>67627684.379999995</v>
      </c>
      <c r="F78" s="295">
        <f>SUM(F10+F13,F15,F18,F22,F29,F35,F37,F42,F46,F49,F52,F57,F62,F65,F69+F74)</f>
        <v>7764420.3199999994</v>
      </c>
      <c r="G78" s="295">
        <f>SUM(G10+G13,G15,G18,G22,G29,G35,G37,G42,G46,G49,G52,G57,G62,G65,G69+G74)</f>
        <v>54939764.090000004</v>
      </c>
    </row>
    <row r="79" spans="1:7" ht="18" x14ac:dyDescent="0.35">
      <c r="A79" s="382" t="s">
        <v>87</v>
      </c>
      <c r="B79" s="382"/>
      <c r="C79" s="383"/>
      <c r="D79" s="333"/>
      <c r="E79" s="333"/>
      <c r="F79" s="269"/>
      <c r="G79" s="333"/>
    </row>
    <row r="80" spans="1:7" ht="15.6" x14ac:dyDescent="0.3">
      <c r="A80" s="462" t="s">
        <v>27</v>
      </c>
      <c r="B80" s="462"/>
      <c r="C80" s="462"/>
      <c r="D80" s="269"/>
      <c r="E80" s="269" t="s">
        <v>26</v>
      </c>
      <c r="F80" s="284"/>
      <c r="G80" s="334"/>
    </row>
    <row r="81" spans="1:7" ht="15.6" x14ac:dyDescent="0.3">
      <c r="A81" s="463" t="s">
        <v>28</v>
      </c>
      <c r="B81" s="463"/>
      <c r="C81" s="463"/>
      <c r="D81" s="44"/>
      <c r="E81" s="44"/>
      <c r="F81" s="285"/>
      <c r="G81" s="335"/>
    </row>
    <row r="82" spans="1:7" x14ac:dyDescent="0.3">
      <c r="A82" s="384" t="s">
        <v>96</v>
      </c>
      <c r="B82" s="384"/>
      <c r="C82" s="385"/>
      <c r="F82" s="286"/>
      <c r="G82" s="286"/>
    </row>
    <row r="84" spans="1:7" ht="48" customHeight="1" x14ac:dyDescent="0.3">
      <c r="E84" t="s">
        <v>26</v>
      </c>
    </row>
  </sheetData>
  <mergeCells count="31">
    <mergeCell ref="A69:A73"/>
    <mergeCell ref="A74:A77"/>
    <mergeCell ref="A80:C80"/>
    <mergeCell ref="A81:C81"/>
    <mergeCell ref="A65:A68"/>
    <mergeCell ref="A57:A61"/>
    <mergeCell ref="A18:A21"/>
    <mergeCell ref="A22:A28"/>
    <mergeCell ref="A29:A34"/>
    <mergeCell ref="A35:A36"/>
    <mergeCell ref="A37:A41"/>
    <mergeCell ref="A42:A45"/>
    <mergeCell ref="A46:A48"/>
    <mergeCell ref="A49:A51"/>
    <mergeCell ref="A52:A56"/>
    <mergeCell ref="A13:A14"/>
    <mergeCell ref="A62:A64"/>
    <mergeCell ref="A15:A17"/>
    <mergeCell ref="A1:G1"/>
    <mergeCell ref="A2:G2"/>
    <mergeCell ref="A3:G3"/>
    <mergeCell ref="A4:G4"/>
    <mergeCell ref="A6:D6"/>
    <mergeCell ref="A7:A9"/>
    <mergeCell ref="B7:B9"/>
    <mergeCell ref="C7:G7"/>
    <mergeCell ref="C8:D8"/>
    <mergeCell ref="E8:E9"/>
    <mergeCell ref="F8:F9"/>
    <mergeCell ref="G8:G9"/>
    <mergeCell ref="A10:A12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zoomScaleNormal="100" workbookViewId="0">
      <selection activeCell="D101" sqref="D101"/>
    </sheetView>
  </sheetViews>
  <sheetFormatPr defaultRowHeight="14.4" x14ac:dyDescent="0.3"/>
  <cols>
    <col min="1" max="1" width="5.21875" customWidth="1"/>
    <col min="2" max="2" width="29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109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35">
      <c r="B6" s="1" t="s">
        <v>77</v>
      </c>
      <c r="F6" s="2"/>
      <c r="G6" s="2"/>
      <c r="K6" s="2" t="s">
        <v>0</v>
      </c>
    </row>
    <row r="7" spans="1:11" ht="15" thickBot="1" x14ac:dyDescent="0.35">
      <c r="A7" s="405" t="s">
        <v>1</v>
      </c>
      <c r="B7" s="408" t="s">
        <v>2</v>
      </c>
      <c r="C7" s="411" t="s">
        <v>3</v>
      </c>
      <c r="D7" s="411"/>
      <c r="E7" s="411"/>
      <c r="F7" s="411"/>
      <c r="G7" s="412"/>
      <c r="H7" s="400" t="s">
        <v>13</v>
      </c>
      <c r="I7" s="401"/>
      <c r="J7" s="402"/>
      <c r="K7" s="403"/>
    </row>
    <row r="8" spans="1:11" x14ac:dyDescent="0.3">
      <c r="A8" s="406"/>
      <c r="B8" s="409"/>
      <c r="C8" s="404" t="s">
        <v>20</v>
      </c>
      <c r="D8" s="398"/>
      <c r="E8" s="398" t="s">
        <v>4</v>
      </c>
      <c r="F8" s="398" t="s">
        <v>21</v>
      </c>
      <c r="G8" s="396" t="s">
        <v>22</v>
      </c>
      <c r="H8" s="13"/>
      <c r="I8" s="14"/>
      <c r="J8" s="14"/>
      <c r="K8" s="27"/>
    </row>
    <row r="9" spans="1:11" ht="29.4" thickBot="1" x14ac:dyDescent="0.35">
      <c r="A9" s="407"/>
      <c r="B9" s="410"/>
      <c r="C9" s="46" t="s">
        <v>19</v>
      </c>
      <c r="D9" s="28" t="s">
        <v>29</v>
      </c>
      <c r="E9" s="399"/>
      <c r="F9" s="399"/>
      <c r="G9" s="39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35">
      <c r="A10" s="38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122"/>
      <c r="I10" s="122"/>
      <c r="J10" s="122"/>
      <c r="K10" s="123"/>
    </row>
    <row r="11" spans="1:11" ht="15" thickBot="1" x14ac:dyDescent="0.35">
      <c r="A11" s="388"/>
      <c r="B11" s="47" t="s">
        <v>31</v>
      </c>
      <c r="C11" s="124">
        <v>0</v>
      </c>
      <c r="D11" s="124">
        <v>0</v>
      </c>
      <c r="E11" s="124">
        <v>0</v>
      </c>
      <c r="F11" s="125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35">
      <c r="A12" s="389"/>
      <c r="B12" s="43" t="s">
        <v>30</v>
      </c>
      <c r="C12" s="126">
        <v>59279716</v>
      </c>
      <c r="D12" s="126">
        <v>59279716</v>
      </c>
      <c r="E12" s="18">
        <v>32789731.300000001</v>
      </c>
      <c r="F12" s="126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35">
      <c r="A13" s="38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122"/>
      <c r="I13" s="122"/>
      <c r="J13" s="122"/>
      <c r="K13" s="62"/>
    </row>
    <row r="14" spans="1:11" ht="15" thickBot="1" x14ac:dyDescent="0.35">
      <c r="A14" s="388"/>
      <c r="B14" s="59" t="s">
        <v>34</v>
      </c>
      <c r="C14" s="127">
        <v>350000</v>
      </c>
      <c r="D14" s="127">
        <v>350000</v>
      </c>
      <c r="E14" s="51">
        <v>278982.40000000002</v>
      </c>
      <c r="F14" s="127">
        <f>SUM(D14-E14)</f>
        <v>71017.599999999977</v>
      </c>
      <c r="G14" s="51">
        <v>278945.44</v>
      </c>
      <c r="H14" s="53">
        <f>SUM(E14/D14*100)</f>
        <v>79.709257142857155</v>
      </c>
      <c r="I14" s="53">
        <f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122"/>
      <c r="I15" s="122"/>
      <c r="J15" s="122"/>
      <c r="K15" s="62"/>
    </row>
    <row r="16" spans="1:11" x14ac:dyDescent="0.3">
      <c r="A16" s="388"/>
      <c r="B16" s="59" t="s">
        <v>30</v>
      </c>
      <c r="C16" s="125">
        <v>0</v>
      </c>
      <c r="D16" s="125">
        <v>0</v>
      </c>
      <c r="E16" s="51">
        <v>0</v>
      </c>
      <c r="F16" s="125">
        <f>SUM(D16-E16)</f>
        <v>0</v>
      </c>
      <c r="G16" s="51">
        <v>0</v>
      </c>
      <c r="H16" s="52" t="e">
        <f>SUM(E16/D16*100)</f>
        <v>#DIV/0!</v>
      </c>
      <c r="I16" s="52" t="e">
        <f>SUM(F16/D16*100)</f>
        <v>#DIV/0!</v>
      </c>
      <c r="J16" s="52" t="e">
        <f>SUM(G16/E16*100)</f>
        <v>#DIV/0!</v>
      </c>
      <c r="K16" s="54">
        <f>(D16*100)/$D$76</f>
        <v>0</v>
      </c>
    </row>
    <row r="17" spans="1:11" ht="15" thickBot="1" x14ac:dyDescent="0.35">
      <c r="A17" s="389"/>
      <c r="B17" s="26" t="s">
        <v>32</v>
      </c>
      <c r="C17" s="126">
        <v>500000</v>
      </c>
      <c r="D17" s="126">
        <v>280000</v>
      </c>
      <c r="E17" s="20">
        <v>126600.8</v>
      </c>
      <c r="F17" s="126">
        <f>SUM(D17-E17)</f>
        <v>153399.20000000001</v>
      </c>
      <c r="G17" s="20">
        <v>115535.34</v>
      </c>
      <c r="H17" s="21">
        <f>SUM(E17/D17*100)</f>
        <v>45.214571428571432</v>
      </c>
      <c r="I17" s="21">
        <f>SUM(F17/D17*100)</f>
        <v>54.785428571428575</v>
      </c>
      <c r="J17" s="21">
        <f>SUM(G17/E17*100)</f>
        <v>91.259565500375984</v>
      </c>
      <c r="K17" s="22">
        <v>0.4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122"/>
      <c r="I18" s="122"/>
      <c r="J18" s="122"/>
      <c r="K18" s="62"/>
    </row>
    <row r="19" spans="1:11" x14ac:dyDescent="0.3">
      <c r="A19" s="388"/>
      <c r="B19" s="59" t="s">
        <v>30</v>
      </c>
      <c r="C19" s="127">
        <v>2819341</v>
      </c>
      <c r="D19" s="127">
        <v>2819341</v>
      </c>
      <c r="E19" s="51">
        <v>2128238.38</v>
      </c>
      <c r="F19" s="127">
        <f>SUM(D19-E19)</f>
        <v>691102.62000000011</v>
      </c>
      <c r="G19" s="51">
        <v>1936781.26</v>
      </c>
      <c r="H19" s="53">
        <f>SUM(E19/D19*100)</f>
        <v>75.487086521282805</v>
      </c>
      <c r="I19" s="53">
        <f t="shared" ref="I19:J21" si="0">SUM(F19/D19*100)</f>
        <v>24.512913478717195</v>
      </c>
      <c r="J19" s="53">
        <f t="shared" si="0"/>
        <v>91.003962629411845</v>
      </c>
      <c r="K19" s="54">
        <v>4.5</v>
      </c>
    </row>
    <row r="20" spans="1:11" ht="15" thickBot="1" x14ac:dyDescent="0.35">
      <c r="A20" s="388"/>
      <c r="B20" s="26" t="s">
        <v>73</v>
      </c>
      <c r="C20" s="128">
        <v>0</v>
      </c>
      <c r="D20" s="128">
        <v>1947278.52</v>
      </c>
      <c r="E20" s="20">
        <v>384152.82</v>
      </c>
      <c r="F20" s="128">
        <f>SUM(D20-E20)</f>
        <v>1563125.7</v>
      </c>
      <c r="G20" s="20">
        <v>216206.58</v>
      </c>
      <c r="H20" s="32">
        <f>SUM(E20/D20*100)</f>
        <v>19.727677168646629</v>
      </c>
      <c r="I20" s="32">
        <f t="shared" si="0"/>
        <v>80.272322831353364</v>
      </c>
      <c r="J20" s="32">
        <f t="shared" si="0"/>
        <v>56.281398637136128</v>
      </c>
      <c r="K20" s="22">
        <f>(D20*100)/$D$76</f>
        <v>2.6115795284592696</v>
      </c>
    </row>
    <row r="21" spans="1:11" ht="15" thickBot="1" x14ac:dyDescent="0.35">
      <c r="A21" s="389"/>
      <c r="B21" s="66" t="s">
        <v>31</v>
      </c>
      <c r="C21" s="129">
        <v>3209926</v>
      </c>
      <c r="D21" s="129">
        <v>3208826</v>
      </c>
      <c r="E21" s="91">
        <v>2534206.79</v>
      </c>
      <c r="F21" s="129">
        <f>SUM(D21-E21)</f>
        <v>674619.21</v>
      </c>
      <c r="G21" s="91">
        <v>2024975.53</v>
      </c>
      <c r="H21" s="21">
        <f>SUM(E21/D21*100)</f>
        <v>78.976136132030845</v>
      </c>
      <c r="I21" s="21">
        <f t="shared" si="0"/>
        <v>21.023863867969155</v>
      </c>
      <c r="J21" s="21">
        <f t="shared" si="0"/>
        <v>79.905694278405747</v>
      </c>
      <c r="K21" s="74">
        <v>4.2699999999999996</v>
      </c>
    </row>
    <row r="22" spans="1:11" ht="15" thickBot="1" x14ac:dyDescent="0.35">
      <c r="A22" s="38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122"/>
      <c r="I22" s="122"/>
      <c r="J22" s="122"/>
      <c r="K22" s="62"/>
    </row>
    <row r="23" spans="1:11" x14ac:dyDescent="0.3">
      <c r="A23" s="388"/>
      <c r="B23" s="59" t="s">
        <v>57</v>
      </c>
      <c r="C23" s="127">
        <v>400000</v>
      </c>
      <c r="D23" s="127">
        <v>400000</v>
      </c>
      <c r="E23" s="51">
        <v>247165.16</v>
      </c>
      <c r="F23" s="127">
        <f>SUM(D23-E23)</f>
        <v>152834.84</v>
      </c>
      <c r="G23" s="51">
        <v>155171.82</v>
      </c>
      <c r="H23" s="53">
        <f>SUM(E23/D23*100)</f>
        <v>61.791289999999996</v>
      </c>
      <c r="I23" s="53">
        <f t="shared" ref="I23:J27" si="1">SUM(F23/D23*100)</f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35">
      <c r="A24" s="388"/>
      <c r="B24" s="26" t="s">
        <v>58</v>
      </c>
      <c r="C24" s="126">
        <v>100000</v>
      </c>
      <c r="D24" s="126">
        <v>100000</v>
      </c>
      <c r="E24" s="20">
        <v>273.95999999999998</v>
      </c>
      <c r="F24" s="126">
        <f>SUM(D24-E24)</f>
        <v>99726.04</v>
      </c>
      <c r="G24" s="20">
        <v>23.96</v>
      </c>
      <c r="H24" s="32">
        <f>SUM(E24/D24*100)</f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35">
      <c r="A25" s="388"/>
      <c r="B25" s="66" t="s">
        <v>59</v>
      </c>
      <c r="C25" s="130">
        <v>0</v>
      </c>
      <c r="D25" s="129">
        <v>337343.2</v>
      </c>
      <c r="E25" s="91">
        <v>301029.28000000003</v>
      </c>
      <c r="F25" s="126">
        <f>SUM(D25-E25)</f>
        <v>36313.919999999984</v>
      </c>
      <c r="G25" s="20">
        <v>103587.17</v>
      </c>
      <c r="H25" s="32">
        <f>SUM(E25/D25*100)</f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35">
      <c r="A26" s="388"/>
      <c r="B26" s="66" t="s">
        <v>63</v>
      </c>
      <c r="C26" s="130">
        <v>0</v>
      </c>
      <c r="D26" s="129">
        <v>26936.5</v>
      </c>
      <c r="E26" s="91">
        <v>0</v>
      </c>
      <c r="F26" s="126">
        <f>SUM(D26-E26)</f>
        <v>26936.5</v>
      </c>
      <c r="G26" s="91">
        <v>0</v>
      </c>
      <c r="H26" s="32">
        <f>SUM(E26/D26*100)</f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35">
      <c r="A27" s="389"/>
      <c r="B27" s="66" t="s">
        <v>38</v>
      </c>
      <c r="C27" s="129">
        <v>111226</v>
      </c>
      <c r="D27" s="129">
        <v>111226</v>
      </c>
      <c r="E27" s="91">
        <v>6300</v>
      </c>
      <c r="F27" s="129">
        <f>SUM(D27-E27)</f>
        <v>104926</v>
      </c>
      <c r="G27" s="91">
        <v>0</v>
      </c>
      <c r="H27" s="32">
        <f>SUM(E27/D27*100)</f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35">
      <c r="A28" s="387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122"/>
      <c r="I28" s="122"/>
      <c r="J28" s="122"/>
      <c r="K28" s="62"/>
    </row>
    <row r="29" spans="1:11" x14ac:dyDescent="0.3">
      <c r="A29" s="388"/>
      <c r="B29" s="59" t="s">
        <v>35</v>
      </c>
      <c r="C29" s="127">
        <v>100000</v>
      </c>
      <c r="D29" s="127">
        <v>700000</v>
      </c>
      <c r="E29" s="51">
        <v>299395</v>
      </c>
      <c r="F29" s="127">
        <f t="shared" ref="F29:F40" si="2">SUM(D29-E29)</f>
        <v>400605</v>
      </c>
      <c r="G29" s="51">
        <v>299177.46000000002</v>
      </c>
      <c r="H29" s="52">
        <f>SUM(E29/D29*100)</f>
        <v>42.770714285714284</v>
      </c>
      <c r="I29" s="53">
        <f t="shared" ref="I29:J33" si="3">SUM(F29/D29*100)</f>
        <v>57.229285714285716</v>
      </c>
      <c r="J29" s="65">
        <f t="shared" si="3"/>
        <v>99.927340135940824</v>
      </c>
      <c r="K29" s="54">
        <f>(D29*100)/$D$76</f>
        <v>0.93880030573206796</v>
      </c>
    </row>
    <row r="30" spans="1:11" x14ac:dyDescent="0.3">
      <c r="A30" s="388"/>
      <c r="B30" s="3" t="s">
        <v>37</v>
      </c>
      <c r="C30" s="131">
        <v>1000</v>
      </c>
      <c r="D30" s="132">
        <v>1000</v>
      </c>
      <c r="E30" s="12">
        <v>0.23</v>
      </c>
      <c r="F30" s="131">
        <f t="shared" si="2"/>
        <v>999.77</v>
      </c>
      <c r="G30" s="12">
        <v>0.22</v>
      </c>
      <c r="H30" s="8">
        <f>SUM(E30/D30*100)</f>
        <v>2.3E-2</v>
      </c>
      <c r="I30" s="6">
        <f t="shared" si="3"/>
        <v>99.97699999999999</v>
      </c>
      <c r="J30" s="10">
        <f t="shared" si="3"/>
        <v>95.65217391304347</v>
      </c>
      <c r="K30" s="16">
        <f>(D30*100)/$D$76</f>
        <v>1.3411432939029542E-3</v>
      </c>
    </row>
    <row r="31" spans="1:11" x14ac:dyDescent="0.3">
      <c r="A31" s="388"/>
      <c r="B31" s="96" t="s">
        <v>59</v>
      </c>
      <c r="C31" s="133">
        <v>0</v>
      </c>
      <c r="D31" s="134">
        <v>174869.34</v>
      </c>
      <c r="E31" s="98">
        <v>170249.45</v>
      </c>
      <c r="F31" s="134">
        <f t="shared" si="2"/>
        <v>4619.8899999999849</v>
      </c>
      <c r="G31" s="12">
        <v>110871.88</v>
      </c>
      <c r="H31" s="100">
        <f>SUM(E31/D31*100)</f>
        <v>97.358090331901522</v>
      </c>
      <c r="I31" s="101">
        <f t="shared" si="3"/>
        <v>2.6419096680984699</v>
      </c>
      <c r="J31" s="10">
        <f t="shared" si="3"/>
        <v>65.123194230583408</v>
      </c>
      <c r="K31" s="103">
        <f>(D31*100)/$D$76</f>
        <v>0.23452484265023563</v>
      </c>
    </row>
    <row r="32" spans="1:11" x14ac:dyDescent="0.3">
      <c r="A32" s="388"/>
      <c r="B32" s="96" t="s">
        <v>64</v>
      </c>
      <c r="C32" s="133">
        <v>0</v>
      </c>
      <c r="D32" s="134">
        <v>3690</v>
      </c>
      <c r="E32" s="98">
        <v>0</v>
      </c>
      <c r="F32" s="134">
        <f t="shared" si="2"/>
        <v>3690</v>
      </c>
      <c r="G32" s="98">
        <v>0</v>
      </c>
      <c r="H32" s="100">
        <f>SUM(E32/D32*100)</f>
        <v>0</v>
      </c>
      <c r="I32" s="101">
        <f t="shared" si="3"/>
        <v>100</v>
      </c>
      <c r="J32" s="10" t="e">
        <f t="shared" si="3"/>
        <v>#DIV/0!</v>
      </c>
      <c r="K32" s="103">
        <f>(D32*100)/$D$76</f>
        <v>4.9488187545019009E-3</v>
      </c>
    </row>
    <row r="33" spans="1:11" ht="15" thickBot="1" x14ac:dyDescent="0.35">
      <c r="A33" s="389"/>
      <c r="B33" s="26" t="s">
        <v>30</v>
      </c>
      <c r="C33" s="126">
        <v>4090</v>
      </c>
      <c r="D33" s="126">
        <v>4090</v>
      </c>
      <c r="E33" s="20">
        <v>0</v>
      </c>
      <c r="F33" s="128">
        <f t="shared" si="2"/>
        <v>4090</v>
      </c>
      <c r="G33" s="20">
        <v>0</v>
      </c>
      <c r="H33" s="32">
        <f>SUM(E33/D33*100)</f>
        <v>0</v>
      </c>
      <c r="I33" s="21">
        <f t="shared" si="3"/>
        <v>100</v>
      </c>
      <c r="J33" s="33" t="e">
        <f t="shared" si="3"/>
        <v>#DIV/0!</v>
      </c>
      <c r="K33" s="22">
        <f>(D33*100)/$D$76</f>
        <v>5.4852760720630828E-3</v>
      </c>
    </row>
    <row r="34" spans="1:11" ht="15" thickBot="1" x14ac:dyDescent="0.35">
      <c r="A34" s="38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122"/>
      <c r="I34" s="122"/>
      <c r="J34" s="122"/>
      <c r="K34" s="62"/>
    </row>
    <row r="35" spans="1:11" ht="15" thickBot="1" x14ac:dyDescent="0.35">
      <c r="A35" s="389"/>
      <c r="B35" s="66" t="s">
        <v>35</v>
      </c>
      <c r="C35" s="129">
        <v>50000</v>
      </c>
      <c r="D35" s="129">
        <v>50000</v>
      </c>
      <c r="E35" s="68">
        <v>0</v>
      </c>
      <c r="F35" s="129">
        <f t="shared" si="2"/>
        <v>50000</v>
      </c>
      <c r="G35" s="70">
        <v>0</v>
      </c>
      <c r="H35" s="71">
        <f>SUM(E35/D35*100)</f>
        <v>0</v>
      </c>
      <c r="I35" s="72">
        <f>SUM(F35/D35*100)</f>
        <v>100</v>
      </c>
      <c r="J35" s="73" t="e">
        <f>SUM(G35/E35*100)</f>
        <v>#DIV/0!</v>
      </c>
      <c r="K35" s="74">
        <f>(D35*100)/$D$76</f>
        <v>6.7057164695147706E-2</v>
      </c>
    </row>
    <row r="36" spans="1:11" ht="15" thickBot="1" x14ac:dyDescent="0.35">
      <c r="A36" s="38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122"/>
      <c r="I36" s="122"/>
      <c r="J36" s="122"/>
      <c r="K36" s="62"/>
    </row>
    <row r="37" spans="1:11" ht="15" thickBot="1" x14ac:dyDescent="0.35">
      <c r="A37" s="388"/>
      <c r="B37" s="92" t="s">
        <v>32</v>
      </c>
      <c r="C37" s="135">
        <v>50000</v>
      </c>
      <c r="D37" s="136">
        <v>50000</v>
      </c>
      <c r="E37" s="136">
        <v>42700</v>
      </c>
      <c r="F37" s="129">
        <f t="shared" si="2"/>
        <v>7300</v>
      </c>
      <c r="G37" s="137">
        <v>36985</v>
      </c>
      <c r="H37" s="71">
        <f>SUM(E37/D37*100)</f>
        <v>85.399999999999991</v>
      </c>
      <c r="I37" s="72">
        <f t="shared" ref="I37:J40" si="4">SUM(F37/D37*100)</f>
        <v>14.6</v>
      </c>
      <c r="J37" s="73">
        <f t="shared" si="4"/>
        <v>86.615925058548001</v>
      </c>
      <c r="K37" s="74">
        <f>(D37*100)/$D$76</f>
        <v>6.7057164695147706E-2</v>
      </c>
    </row>
    <row r="38" spans="1:11" ht="15" thickBot="1" x14ac:dyDescent="0.35">
      <c r="A38" s="388"/>
      <c r="B38" s="119" t="s">
        <v>73</v>
      </c>
      <c r="C38" s="138">
        <v>0</v>
      </c>
      <c r="D38" s="136">
        <v>161673.4</v>
      </c>
      <c r="E38" s="136">
        <v>61673.4</v>
      </c>
      <c r="F38" s="129">
        <f t="shared" si="2"/>
        <v>100000</v>
      </c>
      <c r="G38" s="137">
        <v>61673.4</v>
      </c>
      <c r="H38" s="71">
        <f>SUM(E38/D38*100)</f>
        <v>38.146906046387343</v>
      </c>
      <c r="I38" s="72">
        <f t="shared" si="4"/>
        <v>61.853093953612657</v>
      </c>
      <c r="J38" s="73">
        <f t="shared" si="4"/>
        <v>100</v>
      </c>
      <c r="K38" s="74">
        <f>(D38*100)/$D$76</f>
        <v>0.21682719621248986</v>
      </c>
    </row>
    <row r="39" spans="1:11" ht="15" thickBot="1" x14ac:dyDescent="0.35">
      <c r="A39" s="388"/>
      <c r="B39" s="119" t="s">
        <v>65</v>
      </c>
      <c r="C39" s="138">
        <v>0</v>
      </c>
      <c r="D39" s="136">
        <v>51739.97</v>
      </c>
      <c r="E39" s="136">
        <v>0</v>
      </c>
      <c r="F39" s="129">
        <f t="shared" si="2"/>
        <v>51739.97</v>
      </c>
      <c r="G39" s="137">
        <v>0</v>
      </c>
      <c r="H39" s="71">
        <f>SUM(E39/D39*100)</f>
        <v>0</v>
      </c>
      <c r="I39" s="72">
        <f t="shared" si="4"/>
        <v>100</v>
      </c>
      <c r="J39" s="73" t="e">
        <f t="shared" si="4"/>
        <v>#DIV/0!</v>
      </c>
      <c r="K39" s="74">
        <f>(D39*100)/$D$76</f>
        <v>6.939071379224003E-2</v>
      </c>
    </row>
    <row r="40" spans="1:11" ht="15" thickBot="1" x14ac:dyDescent="0.35">
      <c r="A40" s="389"/>
      <c r="B40" s="66" t="s">
        <v>35</v>
      </c>
      <c r="C40" s="129">
        <v>100000</v>
      </c>
      <c r="D40" s="129">
        <v>100000</v>
      </c>
      <c r="E40" s="130">
        <v>0</v>
      </c>
      <c r="F40" s="129">
        <f t="shared" si="2"/>
        <v>100000</v>
      </c>
      <c r="G40" s="137">
        <v>0</v>
      </c>
      <c r="H40" s="71">
        <f>SUM(E40/D40*100)</f>
        <v>0</v>
      </c>
      <c r="I40" s="72">
        <f t="shared" si="4"/>
        <v>100</v>
      </c>
      <c r="J40" s="73" t="e">
        <f t="shared" si="4"/>
        <v>#DIV/0!</v>
      </c>
      <c r="K40" s="74">
        <f>(D40*100)/$D$76</f>
        <v>0.13411432939029541</v>
      </c>
    </row>
    <row r="41" spans="1:11" ht="15" thickBot="1" x14ac:dyDescent="0.35">
      <c r="A41" s="39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122"/>
      <c r="I41" s="122"/>
      <c r="J41" s="122"/>
      <c r="K41" s="62"/>
    </row>
    <row r="42" spans="1:11" x14ac:dyDescent="0.3">
      <c r="A42" s="391"/>
      <c r="B42" s="59" t="s">
        <v>35</v>
      </c>
      <c r="C42" s="127">
        <v>50000</v>
      </c>
      <c r="D42" s="127">
        <v>50000</v>
      </c>
      <c r="E42" s="51">
        <v>0</v>
      </c>
      <c r="F42" s="127">
        <f>SUM(D42-E42)</f>
        <v>50000</v>
      </c>
      <c r="G42" s="139">
        <v>0</v>
      </c>
      <c r="H42" s="52">
        <f>SUM(E42/D42*100)</f>
        <v>0</v>
      </c>
      <c r="I42" s="53">
        <f t="shared" ref="I42:J44" si="5">SUM(F42/D42*100)</f>
        <v>100</v>
      </c>
      <c r="J42" s="65" t="e">
        <f t="shared" si="5"/>
        <v>#DIV/0!</v>
      </c>
      <c r="K42" s="54">
        <f>(D42*100)/$D$76</f>
        <v>6.7057164695147706E-2</v>
      </c>
    </row>
    <row r="43" spans="1:11" x14ac:dyDescent="0.3">
      <c r="A43" s="391"/>
      <c r="B43" s="3" t="s">
        <v>37</v>
      </c>
      <c r="C43" s="131">
        <v>15000</v>
      </c>
      <c r="D43" s="131">
        <v>15000</v>
      </c>
      <c r="E43" s="12">
        <v>3247.2</v>
      </c>
      <c r="F43" s="131">
        <f>SUM(D43-E43)</f>
        <v>11752.8</v>
      </c>
      <c r="G43" s="140">
        <v>3247.2</v>
      </c>
      <c r="H43" s="8">
        <f>SUM(E43/D43*100)</f>
        <v>21.647999999999996</v>
      </c>
      <c r="I43" s="6">
        <f t="shared" si="5"/>
        <v>78.352000000000004</v>
      </c>
      <c r="J43" s="10">
        <f t="shared" si="5"/>
        <v>100</v>
      </c>
      <c r="K43" s="16">
        <f>(D43*100)/$D$76</f>
        <v>2.0117149408544314E-2</v>
      </c>
    </row>
    <row r="44" spans="1:11" ht="15" thickBot="1" x14ac:dyDescent="0.35">
      <c r="A44" s="392"/>
      <c r="B44" s="26" t="s">
        <v>66</v>
      </c>
      <c r="C44" s="128">
        <v>0</v>
      </c>
      <c r="D44" s="128">
        <v>109151.79</v>
      </c>
      <c r="E44" s="20">
        <v>109151.79</v>
      </c>
      <c r="F44" s="132">
        <f>SUM(D44-E44)</f>
        <v>0</v>
      </c>
      <c r="G44" s="141">
        <v>109151.79</v>
      </c>
      <c r="H44" s="32">
        <f>SUM(E44/D44*100)</f>
        <v>100</v>
      </c>
      <c r="I44" s="21">
        <f t="shared" si="5"/>
        <v>0</v>
      </c>
      <c r="J44" s="33">
        <f t="shared" si="5"/>
        <v>100</v>
      </c>
      <c r="K44" s="22">
        <f>(D44*100)/$D$76</f>
        <v>0.14638819117600355</v>
      </c>
    </row>
    <row r="45" spans="1:11" ht="15" thickBot="1" x14ac:dyDescent="0.35">
      <c r="A45" s="38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122"/>
      <c r="I45" s="122"/>
      <c r="J45" s="122"/>
      <c r="K45" s="62"/>
    </row>
    <row r="46" spans="1:11" x14ac:dyDescent="0.3">
      <c r="A46" s="388"/>
      <c r="B46" s="118" t="s">
        <v>35</v>
      </c>
      <c r="C46" s="127">
        <v>50000</v>
      </c>
      <c r="D46" s="127">
        <v>50000</v>
      </c>
      <c r="E46" s="125">
        <v>0</v>
      </c>
      <c r="F46" s="127">
        <f>SUM(D46-E46)</f>
        <v>50000</v>
      </c>
      <c r="G46" s="139">
        <v>0</v>
      </c>
      <c r="H46" s="52">
        <f>SUM(E46/D46*100)</f>
        <v>0</v>
      </c>
      <c r="I46" s="53">
        <f>SUM(F46/D46*100)</f>
        <v>100</v>
      </c>
      <c r="J46" s="65" t="e">
        <f>SUM(G46/E46*100)</f>
        <v>#DIV/0!</v>
      </c>
      <c r="K46" s="54">
        <f>(D46*100)/$D$76</f>
        <v>6.7057164695147706E-2</v>
      </c>
    </row>
    <row r="47" spans="1:11" ht="15" thickBot="1" x14ac:dyDescent="0.35">
      <c r="A47" s="389"/>
      <c r="B47" s="26" t="s">
        <v>37</v>
      </c>
      <c r="C47" s="126">
        <v>50000</v>
      </c>
      <c r="D47" s="126">
        <v>50000</v>
      </c>
      <c r="E47" s="126">
        <v>7000</v>
      </c>
      <c r="F47" s="126">
        <f>SUM(D47-E47)</f>
        <v>43000</v>
      </c>
      <c r="G47" s="141">
        <v>0</v>
      </c>
      <c r="H47" s="21">
        <f>SUM(E47/D47*100)</f>
        <v>14.000000000000002</v>
      </c>
      <c r="I47" s="21">
        <f>SUM(F47/D47*100)</f>
        <v>86</v>
      </c>
      <c r="J47" s="33">
        <f>SUM(G47/E47*100)</f>
        <v>0</v>
      </c>
      <c r="K47" s="22">
        <f>(D47*100)/$D$76</f>
        <v>6.7057164695147706E-2</v>
      </c>
    </row>
    <row r="48" spans="1:11" ht="15" thickBot="1" x14ac:dyDescent="0.35">
      <c r="A48" s="38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122"/>
      <c r="I48" s="122"/>
      <c r="J48" s="122"/>
      <c r="K48" s="62"/>
    </row>
    <row r="49" spans="1:11" x14ac:dyDescent="0.3">
      <c r="A49" s="388"/>
      <c r="B49" s="118" t="s">
        <v>58</v>
      </c>
      <c r="C49" s="125">
        <v>0</v>
      </c>
      <c r="D49" s="125">
        <v>0</v>
      </c>
      <c r="E49" s="125">
        <v>0</v>
      </c>
      <c r="F49" s="125">
        <f>SUM(D49-E49)</f>
        <v>0</v>
      </c>
      <c r="G49" s="139">
        <v>0</v>
      </c>
      <c r="H49" s="52" t="e">
        <f>SUM(E49/D49*100)</f>
        <v>#DIV/0!</v>
      </c>
      <c r="I49" s="53" t="e">
        <f>SUM(F49/D49*100)</f>
        <v>#DIV/0!</v>
      </c>
      <c r="J49" s="65" t="e">
        <f>SUM(G49/E49*100)</f>
        <v>#DIV/0!</v>
      </c>
      <c r="K49" s="54">
        <f>(D49*100)/$D$76</f>
        <v>0</v>
      </c>
    </row>
    <row r="50" spans="1:11" ht="15" thickBot="1" x14ac:dyDescent="0.35">
      <c r="A50" s="389"/>
      <c r="B50" s="23" t="s">
        <v>36</v>
      </c>
      <c r="C50" s="126">
        <v>50000</v>
      </c>
      <c r="D50" s="126">
        <v>50000</v>
      </c>
      <c r="E50" s="126">
        <v>5000</v>
      </c>
      <c r="F50" s="126">
        <f>SUM(D50-E50)</f>
        <v>45000</v>
      </c>
      <c r="G50" s="141">
        <v>0</v>
      </c>
      <c r="H50" s="21">
        <f>SUM(E50/D50*100)</f>
        <v>10</v>
      </c>
      <c r="I50" s="21">
        <f>SUM(F50/D50*100)</f>
        <v>90</v>
      </c>
      <c r="J50" s="33">
        <f>SUM(G50/E50*100)</f>
        <v>0</v>
      </c>
      <c r="K50" s="22">
        <f>(D50*100)/$D$76</f>
        <v>6.7057164695147706E-2</v>
      </c>
    </row>
    <row r="51" spans="1:11" ht="15" thickBot="1" x14ac:dyDescent="0.35">
      <c r="A51" s="38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122"/>
      <c r="I51" s="122"/>
      <c r="J51" s="122"/>
      <c r="K51" s="62"/>
    </row>
    <row r="52" spans="1:11" x14ac:dyDescent="0.3">
      <c r="A52" s="388"/>
      <c r="B52" s="59" t="s">
        <v>35</v>
      </c>
      <c r="C52" s="127">
        <v>150000</v>
      </c>
      <c r="D52" s="127">
        <v>150000</v>
      </c>
      <c r="E52" s="125">
        <v>0</v>
      </c>
      <c r="F52" s="127">
        <f>SUM(D52-E52)</f>
        <v>150000</v>
      </c>
      <c r="G52" s="125">
        <v>0</v>
      </c>
      <c r="H52" s="52">
        <f>SUM(E52/D52*100)</f>
        <v>0</v>
      </c>
      <c r="I52" s="53">
        <f t="shared" ref="I52:J55" si="6">SUM(F52/D52*100)</f>
        <v>100</v>
      </c>
      <c r="J52" s="65" t="e">
        <f t="shared" si="6"/>
        <v>#DIV/0!</v>
      </c>
      <c r="K52" s="54">
        <f>(D52*100)/$D$76</f>
        <v>0.20117149408544313</v>
      </c>
    </row>
    <row r="53" spans="1:11" x14ac:dyDescent="0.3">
      <c r="A53" s="388"/>
      <c r="B53" s="3" t="s">
        <v>30</v>
      </c>
      <c r="C53" s="132">
        <v>0</v>
      </c>
      <c r="D53" s="132">
        <v>0</v>
      </c>
      <c r="E53" s="132">
        <v>0</v>
      </c>
      <c r="F53" s="132">
        <f>SUM(D53-E53)</f>
        <v>0</v>
      </c>
      <c r="G53" s="132">
        <v>0</v>
      </c>
      <c r="H53" s="6" t="e">
        <f>SUM(E53/D53*100)</f>
        <v>#DIV/0!</v>
      </c>
      <c r="I53" s="6" t="e">
        <f t="shared" si="6"/>
        <v>#DIV/0!</v>
      </c>
      <c r="J53" s="10" t="e">
        <f t="shared" si="6"/>
        <v>#DIV/0!</v>
      </c>
      <c r="K53" s="16">
        <f>(D53*100)/$D$76</f>
        <v>0</v>
      </c>
    </row>
    <row r="54" spans="1:11" x14ac:dyDescent="0.3">
      <c r="A54" s="388"/>
      <c r="B54" s="96" t="s">
        <v>67</v>
      </c>
      <c r="C54" s="133">
        <v>0</v>
      </c>
      <c r="D54" s="133">
        <v>6395</v>
      </c>
      <c r="E54" s="132">
        <v>0</v>
      </c>
      <c r="F54" s="132">
        <f>SUM(D54-E54)</f>
        <v>6395</v>
      </c>
      <c r="G54" s="132">
        <v>0</v>
      </c>
      <c r="H54" s="8">
        <f>SUM(E54/D54*100)</f>
        <v>0</v>
      </c>
      <c r="I54" s="6">
        <f t="shared" si="6"/>
        <v>100</v>
      </c>
      <c r="J54" s="10" t="e">
        <f t="shared" si="6"/>
        <v>#DIV/0!</v>
      </c>
      <c r="K54" s="103">
        <f>(D54*100)/$D$76</f>
        <v>8.5766113645093928E-3</v>
      </c>
    </row>
    <row r="55" spans="1:11" ht="15" thickBot="1" x14ac:dyDescent="0.35">
      <c r="A55" s="389"/>
      <c r="B55" s="26" t="s">
        <v>36</v>
      </c>
      <c r="C55" s="126">
        <v>150000</v>
      </c>
      <c r="D55" s="126">
        <v>150000</v>
      </c>
      <c r="E55" s="126">
        <v>74594.289999999994</v>
      </c>
      <c r="F55" s="126">
        <f>SUM(D55-E55)</f>
        <v>75405.710000000006</v>
      </c>
      <c r="G55" s="128">
        <v>11913.96</v>
      </c>
      <c r="H55" s="21">
        <f>SUM(E55/D55*100)</f>
        <v>49.729526666666665</v>
      </c>
      <c r="I55" s="21">
        <f t="shared" si="6"/>
        <v>50.270473333333342</v>
      </c>
      <c r="J55" s="33">
        <f t="shared" si="6"/>
        <v>15.971678261164493</v>
      </c>
      <c r="K55" s="22">
        <f>(D55*100)/$D$76</f>
        <v>0.20117149408544313</v>
      </c>
    </row>
    <row r="56" spans="1:11" ht="15" thickBot="1" x14ac:dyDescent="0.35">
      <c r="A56" s="38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122"/>
      <c r="I56" s="122"/>
      <c r="J56" s="122"/>
      <c r="K56" s="62"/>
    </row>
    <row r="57" spans="1:11" x14ac:dyDescent="0.3">
      <c r="A57" s="388"/>
      <c r="B57" s="59" t="s">
        <v>61</v>
      </c>
      <c r="C57" s="127">
        <v>200000</v>
      </c>
      <c r="D57" s="127">
        <v>200000</v>
      </c>
      <c r="E57" s="51">
        <v>0</v>
      </c>
      <c r="F57" s="127">
        <f>SUM(D57-E57)</f>
        <v>200000</v>
      </c>
      <c r="G57" s="51">
        <v>0</v>
      </c>
      <c r="H57" s="52">
        <f>SUM(E57/D57*100)</f>
        <v>0</v>
      </c>
      <c r="I57" s="53">
        <f t="shared" ref="I57:J60" si="7">SUM(F57/D57*100)</f>
        <v>100</v>
      </c>
      <c r="J57" s="65" t="e">
        <f t="shared" si="7"/>
        <v>#DIV/0!</v>
      </c>
      <c r="K57" s="54">
        <f>(D57*100)/$D$76</f>
        <v>0.26822865878059082</v>
      </c>
    </row>
    <row r="58" spans="1:11" x14ac:dyDescent="0.3">
      <c r="A58" s="388"/>
      <c r="B58" s="3" t="s">
        <v>30</v>
      </c>
      <c r="C58" s="132">
        <v>0</v>
      </c>
      <c r="D58" s="132">
        <v>0</v>
      </c>
      <c r="E58" s="51">
        <v>0</v>
      </c>
      <c r="F58" s="125">
        <f>SUM(D58-E58)</f>
        <v>0</v>
      </c>
      <c r="G58" s="12">
        <v>0</v>
      </c>
      <c r="H58" s="8" t="e">
        <f>SUM(E58/D58*100)</f>
        <v>#DIV/0!</v>
      </c>
      <c r="I58" s="6" t="e">
        <f t="shared" si="7"/>
        <v>#DIV/0!</v>
      </c>
      <c r="J58" s="10" t="e">
        <f t="shared" si="7"/>
        <v>#DIV/0!</v>
      </c>
      <c r="K58" s="16">
        <f>(D58*100)/$D$76</f>
        <v>0</v>
      </c>
    </row>
    <row r="59" spans="1:11" x14ac:dyDescent="0.3">
      <c r="A59" s="388"/>
      <c r="B59" s="96" t="s">
        <v>59</v>
      </c>
      <c r="C59" s="133">
        <v>0</v>
      </c>
      <c r="D59" s="134">
        <v>380929.05</v>
      </c>
      <c r="E59" s="98">
        <v>182137.91</v>
      </c>
      <c r="F59" s="131">
        <f>SUM(D59-E59)</f>
        <v>198791.13999999998</v>
      </c>
      <c r="G59" s="12">
        <v>99630</v>
      </c>
      <c r="H59" s="8">
        <f>SUM(E59/D59*100)</f>
        <v>47.814129691605302</v>
      </c>
      <c r="I59" s="6">
        <f t="shared" si="7"/>
        <v>52.185870308394698</v>
      </c>
      <c r="J59" s="10">
        <f t="shared" si="7"/>
        <v>54.700309232712726</v>
      </c>
      <c r="K59" s="103">
        <v>0.45</v>
      </c>
    </row>
    <row r="60" spans="1:11" ht="15" thickBot="1" x14ac:dyDescent="0.35">
      <c r="A60" s="389"/>
      <c r="B60" s="26" t="s">
        <v>36</v>
      </c>
      <c r="C60" s="126">
        <v>500000</v>
      </c>
      <c r="D60" s="126">
        <v>500000</v>
      </c>
      <c r="E60" s="20">
        <v>258710.81</v>
      </c>
      <c r="F60" s="126">
        <f>SUM(D60-E60)</f>
        <v>241289.19</v>
      </c>
      <c r="G60" s="20">
        <v>216299.6</v>
      </c>
      <c r="H60" s="21">
        <f>SUM(E60/D60*100)</f>
        <v>51.742162</v>
      </c>
      <c r="I60" s="21">
        <f t="shared" si="7"/>
        <v>48.257838</v>
      </c>
      <c r="J60" s="33">
        <f t="shared" si="7"/>
        <v>83.606711292813785</v>
      </c>
      <c r="K60" s="22">
        <v>0.4</v>
      </c>
    </row>
    <row r="61" spans="1:11" ht="15" thickBot="1" x14ac:dyDescent="0.35">
      <c r="A61" s="39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122"/>
      <c r="I61" s="122"/>
      <c r="J61" s="122"/>
      <c r="K61" s="62"/>
    </row>
    <row r="62" spans="1:11" x14ac:dyDescent="0.3">
      <c r="A62" s="391"/>
      <c r="B62" s="59" t="s">
        <v>35</v>
      </c>
      <c r="C62" s="127">
        <v>50000</v>
      </c>
      <c r="D62" s="127">
        <v>50000</v>
      </c>
      <c r="E62" s="125">
        <v>0</v>
      </c>
      <c r="F62" s="125">
        <f>SUM(D62-E62)</f>
        <v>50000</v>
      </c>
      <c r="G62" s="125">
        <v>0</v>
      </c>
      <c r="H62" s="52">
        <f>SUM(E62/D62*100)</f>
        <v>0</v>
      </c>
      <c r="I62" s="53">
        <f>SUM(F62/D62*100)</f>
        <v>100</v>
      </c>
      <c r="J62" s="65" t="e">
        <f>SUM(G62/E62*100)</f>
        <v>#DIV/0!</v>
      </c>
      <c r="K62" s="54">
        <v>0.08</v>
      </c>
    </row>
    <row r="63" spans="1:11" ht="15" thickBot="1" x14ac:dyDescent="0.35">
      <c r="A63" s="392"/>
      <c r="B63" s="26" t="s">
        <v>36</v>
      </c>
      <c r="C63" s="128">
        <v>0</v>
      </c>
      <c r="D63" s="128">
        <v>0</v>
      </c>
      <c r="E63" s="128">
        <v>0</v>
      </c>
      <c r="F63" s="128">
        <f>SUM(D63-E63)</f>
        <v>0</v>
      </c>
      <c r="G63" s="128">
        <v>0</v>
      </c>
      <c r="H63" s="32" t="e">
        <f>SUM(E63/D63*100)</f>
        <v>#DIV/0!</v>
      </c>
      <c r="I63" s="21" t="e">
        <f>SUM(F63/D63*100)</f>
        <v>#DIV/0!</v>
      </c>
      <c r="J63" s="33" t="e">
        <f>SUM(G63/E63*100)</f>
        <v>#DIV/0!</v>
      </c>
      <c r="K63" s="22">
        <f>(D63*100)/$D$76</f>
        <v>0</v>
      </c>
    </row>
    <row r="64" spans="1:11" ht="15" thickBot="1" x14ac:dyDescent="0.35">
      <c r="A64" s="38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122"/>
      <c r="I64" s="122"/>
      <c r="J64" s="122"/>
      <c r="K64" s="62"/>
    </row>
    <row r="65" spans="1:11" x14ac:dyDescent="0.3">
      <c r="A65" s="388"/>
      <c r="B65" s="59" t="s">
        <v>58</v>
      </c>
      <c r="C65" s="125">
        <v>0</v>
      </c>
      <c r="D65" s="125">
        <v>0</v>
      </c>
      <c r="E65" s="125">
        <v>0</v>
      </c>
      <c r="F65" s="125">
        <f>SUM(D65-E65)</f>
        <v>0</v>
      </c>
      <c r="G65" s="83">
        <v>0</v>
      </c>
      <c r="H65" s="52" t="e">
        <f>SUM(E65/D65*100)</f>
        <v>#DIV/0!</v>
      </c>
      <c r="I65" s="53" t="e">
        <f t="shared" ref="I65:J67" si="8">SUM(F65/D65*100)</f>
        <v>#DIV/0!</v>
      </c>
      <c r="J65" s="65" t="e">
        <f t="shared" si="8"/>
        <v>#DIV/0!</v>
      </c>
      <c r="K65" s="54">
        <f>(D65*100)/$D$76</f>
        <v>0</v>
      </c>
    </row>
    <row r="66" spans="1:11" x14ac:dyDescent="0.3">
      <c r="A66" s="388"/>
      <c r="B66" s="120" t="s">
        <v>73</v>
      </c>
      <c r="C66" s="142">
        <v>0</v>
      </c>
      <c r="D66" s="142">
        <v>100000</v>
      </c>
      <c r="E66" s="125">
        <v>0</v>
      </c>
      <c r="F66" s="125">
        <f>SUM(D66-E66)</f>
        <v>100000</v>
      </c>
      <c r="G66" s="83">
        <v>0</v>
      </c>
      <c r="H66" s="52">
        <f>SUM(E66/D66*100)</f>
        <v>0</v>
      </c>
      <c r="I66" s="53">
        <f t="shared" si="8"/>
        <v>100</v>
      </c>
      <c r="J66" s="65" t="e">
        <f t="shared" si="8"/>
        <v>#DIV/0!</v>
      </c>
      <c r="K66" s="113"/>
    </row>
    <row r="67" spans="1:11" ht="15" thickBot="1" x14ac:dyDescent="0.35">
      <c r="A67" s="389"/>
      <c r="B67" s="26" t="s">
        <v>36</v>
      </c>
      <c r="C67" s="126">
        <v>150000</v>
      </c>
      <c r="D67" s="126">
        <v>150000</v>
      </c>
      <c r="E67" s="128">
        <v>52166.32</v>
      </c>
      <c r="F67" s="128">
        <f>SUM(D67-E67)</f>
        <v>97833.68</v>
      </c>
      <c r="G67" s="18">
        <v>0</v>
      </c>
      <c r="H67" s="21">
        <f>SUM(E67/D67*100)</f>
        <v>34.777546666666666</v>
      </c>
      <c r="I67" s="21">
        <f t="shared" si="8"/>
        <v>65.222453333333334</v>
      </c>
      <c r="J67" s="33">
        <f t="shared" si="8"/>
        <v>0</v>
      </c>
      <c r="K67" s="22">
        <f>(D67*100)/$D$76</f>
        <v>0.20117149408544313</v>
      </c>
    </row>
    <row r="68" spans="1:11" ht="15" thickBot="1" x14ac:dyDescent="0.35">
      <c r="A68" s="387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122"/>
      <c r="I68" s="122"/>
      <c r="J68" s="122"/>
      <c r="K68" s="62"/>
    </row>
    <row r="69" spans="1:11" x14ac:dyDescent="0.3">
      <c r="A69" s="388"/>
      <c r="B69" s="47" t="s">
        <v>32</v>
      </c>
      <c r="C69" s="124">
        <v>0</v>
      </c>
      <c r="D69" s="124">
        <v>221100</v>
      </c>
      <c r="E69" s="124">
        <v>0</v>
      </c>
      <c r="F69" s="125">
        <f>SUM(D69-E69)</f>
        <v>221100</v>
      </c>
      <c r="G69" s="124">
        <v>0</v>
      </c>
      <c r="H69" s="52">
        <f>SUM(E69/D69*100)</f>
        <v>0</v>
      </c>
      <c r="I69" s="53">
        <f t="shared" ref="I69:J71" si="9">SUM(F69/D69*100)</f>
        <v>100</v>
      </c>
      <c r="J69" s="65" t="e">
        <f t="shared" si="9"/>
        <v>#DIV/0!</v>
      </c>
      <c r="K69" s="54">
        <f>(D69*100)/$D$76</f>
        <v>0.29652678228194318</v>
      </c>
    </row>
    <row r="70" spans="1:11" ht="15" thickBot="1" x14ac:dyDescent="0.35">
      <c r="A70" s="388"/>
      <c r="B70" s="36" t="s">
        <v>61</v>
      </c>
      <c r="C70" s="126">
        <v>1600000</v>
      </c>
      <c r="D70" s="126">
        <v>1000000</v>
      </c>
      <c r="E70" s="128">
        <v>999920</v>
      </c>
      <c r="F70" s="126">
        <f>SUM(D70-E70)</f>
        <v>80</v>
      </c>
      <c r="G70" s="128">
        <v>999920</v>
      </c>
      <c r="H70" s="32">
        <f>SUM(E70/D70*100)</f>
        <v>99.992000000000004</v>
      </c>
      <c r="I70" s="37">
        <f t="shared" si="9"/>
        <v>8.0000000000000002E-3</v>
      </c>
      <c r="J70" s="33">
        <f t="shared" si="9"/>
        <v>100</v>
      </c>
      <c r="K70" s="22">
        <v>1.83</v>
      </c>
    </row>
    <row r="71" spans="1:11" ht="15" thickBot="1" x14ac:dyDescent="0.35">
      <c r="A71" s="389"/>
      <c r="B71" s="43" t="s">
        <v>68</v>
      </c>
      <c r="C71" s="137">
        <v>0</v>
      </c>
      <c r="D71" s="143">
        <v>796707.17</v>
      </c>
      <c r="E71" s="130">
        <v>325138.09000000003</v>
      </c>
      <c r="F71" s="126">
        <f>SUM(D71-E71)</f>
        <v>471569.08</v>
      </c>
      <c r="G71" s="128">
        <v>325138.09000000003</v>
      </c>
      <c r="H71" s="32">
        <f>SUM(E71/D71*100)</f>
        <v>40.810237718834642</v>
      </c>
      <c r="I71" s="37">
        <f t="shared" si="9"/>
        <v>59.189762281165358</v>
      </c>
      <c r="J71" s="33">
        <f t="shared" si="9"/>
        <v>100</v>
      </c>
      <c r="K71" s="22">
        <v>1.83</v>
      </c>
    </row>
    <row r="72" spans="1:11" ht="15" thickBot="1" x14ac:dyDescent="0.35">
      <c r="A72" s="38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">
      <c r="A73" s="388"/>
      <c r="B73" s="86" t="s">
        <v>39</v>
      </c>
      <c r="C73" s="144">
        <v>100000</v>
      </c>
      <c r="D73" s="144">
        <v>100000</v>
      </c>
      <c r="E73" s="145">
        <v>72677</v>
      </c>
      <c r="F73" s="127">
        <f>SUM(D73-E73)</f>
        <v>27323</v>
      </c>
      <c r="G73" s="51">
        <v>41336.46</v>
      </c>
      <c r="H73" s="52">
        <f>SUM(E73/D73*100)</f>
        <v>72.677000000000007</v>
      </c>
      <c r="I73" s="53">
        <f t="shared" ref="I73:J76" si="10">SUM(F73/D73*100)</f>
        <v>27.322999999999997</v>
      </c>
      <c r="J73" s="65">
        <f t="shared" si="10"/>
        <v>56.876948690782505</v>
      </c>
      <c r="K73" s="54">
        <f>(D73*100)/$D$76</f>
        <v>0.13411432939029541</v>
      </c>
    </row>
    <row r="74" spans="1:11" x14ac:dyDescent="0.3">
      <c r="A74" s="388"/>
      <c r="B74" s="110" t="s">
        <v>68</v>
      </c>
      <c r="C74" s="146">
        <v>0</v>
      </c>
      <c r="D74" s="147">
        <v>226235.04</v>
      </c>
      <c r="E74" s="148">
        <v>156640.29999999999</v>
      </c>
      <c r="F74" s="127">
        <f>SUM(D74-E74)</f>
        <v>69594.74000000002</v>
      </c>
      <c r="G74" s="112">
        <v>5400</v>
      </c>
      <c r="H74" s="52">
        <f>SUM(E74/D74*100)</f>
        <v>69.237859882359515</v>
      </c>
      <c r="I74" s="53">
        <f t="shared" si="10"/>
        <v>30.762140117640492</v>
      </c>
      <c r="J74" s="65">
        <f t="shared" si="10"/>
        <v>3.4473886988214399</v>
      </c>
      <c r="K74" s="113"/>
    </row>
    <row r="75" spans="1:11" ht="15" thickBot="1" x14ac:dyDescent="0.35">
      <c r="A75" s="389"/>
      <c r="B75" s="26" t="s">
        <v>35</v>
      </c>
      <c r="C75" s="126">
        <v>50000</v>
      </c>
      <c r="D75" s="126">
        <v>50000</v>
      </c>
      <c r="E75" s="128">
        <v>0</v>
      </c>
      <c r="F75" s="126">
        <f>SUM(D75-E75)</f>
        <v>50000</v>
      </c>
      <c r="G75" s="149">
        <v>0</v>
      </c>
      <c r="H75" s="32">
        <f>SUM(E75/D75*100)</f>
        <v>0</v>
      </c>
      <c r="I75" s="21">
        <f t="shared" si="10"/>
        <v>100</v>
      </c>
      <c r="J75" s="33" t="e">
        <f t="shared" si="10"/>
        <v>#DIV/0!</v>
      </c>
      <c r="K75" s="22">
        <f>SUM(D75/D76)*100</f>
        <v>6.7057164695147706E-2</v>
      </c>
    </row>
    <row r="76" spans="1:11" ht="14.25" customHeight="1" thickBot="1" x14ac:dyDescent="0.35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>SUM(E76/D76*100)</f>
        <v>55.814471348086784</v>
      </c>
      <c r="I76" s="41">
        <f t="shared" si="10"/>
        <v>86.925300702277681</v>
      </c>
      <c r="J76" s="41">
        <f t="shared" si="10"/>
        <v>76.047568575030155</v>
      </c>
      <c r="K76" s="42">
        <f>SUM(K10:K75)</f>
        <v>103.51157159246644</v>
      </c>
    </row>
    <row r="77" spans="1:11" x14ac:dyDescent="0.3">
      <c r="A77" s="393" t="s">
        <v>78</v>
      </c>
      <c r="B77" s="393"/>
      <c r="C77" s="393"/>
    </row>
    <row r="78" spans="1:11" x14ac:dyDescent="0.3">
      <c r="A78" s="394" t="s">
        <v>27</v>
      </c>
      <c r="B78" s="394"/>
      <c r="C78" s="394"/>
      <c r="E78" t="s">
        <v>26</v>
      </c>
    </row>
    <row r="79" spans="1:11" ht="21" customHeight="1" x14ac:dyDescent="0.3">
      <c r="A79" s="386" t="s">
        <v>28</v>
      </c>
      <c r="B79" s="386"/>
      <c r="C79" s="38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view="pageLayout" topLeftCell="A82" zoomScaleNormal="100" workbookViewId="0">
      <selection activeCell="B12" sqref="B12"/>
    </sheetView>
  </sheetViews>
  <sheetFormatPr defaultRowHeight="14.4" x14ac:dyDescent="0.3"/>
  <cols>
    <col min="1" max="1" width="5.21875" customWidth="1"/>
    <col min="2" max="2" width="27.88671875" customWidth="1"/>
    <col min="3" max="3" width="16" customWidth="1"/>
    <col min="4" max="4" width="15.6640625" customWidth="1"/>
    <col min="5" max="5" width="14" customWidth="1"/>
    <col min="6" max="6" width="14.33203125" customWidth="1"/>
    <col min="7" max="7" width="12.5546875" customWidth="1"/>
    <col min="8" max="9" width="10.109375" bestFit="1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ht="15" thickBot="1" x14ac:dyDescent="0.35">
      <c r="B5" s="1" t="s">
        <v>41</v>
      </c>
      <c r="F5" s="2"/>
      <c r="G5" s="2"/>
      <c r="K5" s="2" t="s">
        <v>0</v>
      </c>
    </row>
    <row r="6" spans="1:11" ht="15" thickBot="1" x14ac:dyDescent="0.35">
      <c r="A6" s="405" t="s">
        <v>1</v>
      </c>
      <c r="B6" s="408" t="s">
        <v>2</v>
      </c>
      <c r="C6" s="411" t="s">
        <v>3</v>
      </c>
      <c r="D6" s="411"/>
      <c r="E6" s="411"/>
      <c r="F6" s="411"/>
      <c r="G6" s="412"/>
      <c r="H6" s="400" t="s">
        <v>13</v>
      </c>
      <c r="I6" s="401"/>
      <c r="J6" s="402"/>
      <c r="K6" s="403"/>
    </row>
    <row r="7" spans="1:11" x14ac:dyDescent="0.3">
      <c r="A7" s="406"/>
      <c r="B7" s="409"/>
      <c r="C7" s="404" t="s">
        <v>20</v>
      </c>
      <c r="D7" s="398"/>
      <c r="E7" s="398" t="s">
        <v>4</v>
      </c>
      <c r="F7" s="398" t="s">
        <v>21</v>
      </c>
      <c r="G7" s="396" t="s">
        <v>22</v>
      </c>
      <c r="H7" s="13"/>
      <c r="I7" s="14"/>
      <c r="J7" s="14"/>
      <c r="K7" s="27"/>
    </row>
    <row r="8" spans="1:11" ht="29.4" thickBot="1" x14ac:dyDescent="0.35">
      <c r="A8" s="407"/>
      <c r="B8" s="410"/>
      <c r="C8" s="46" t="s">
        <v>19</v>
      </c>
      <c r="D8" s="28" t="s">
        <v>29</v>
      </c>
      <c r="E8" s="399"/>
      <c r="F8" s="399"/>
      <c r="G8" s="397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35">
      <c r="A9" s="387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35">
      <c r="A10" s="388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35">
      <c r="A11" s="389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35">
      <c r="A12" s="387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>SUM(F13:F14)</f>
        <v>141363.54999999999</v>
      </c>
      <c r="G12" s="64">
        <f>SUM(G13:G14)</f>
        <v>110922.71</v>
      </c>
      <c r="H12" s="57"/>
      <c r="I12" s="57"/>
      <c r="J12" s="57"/>
      <c r="K12" s="62"/>
    </row>
    <row r="13" spans="1:11" x14ac:dyDescent="0.3">
      <c r="A13" s="388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0">SUM(E13/D13*100)</f>
        <v>0</v>
      </c>
      <c r="I13" s="53">
        <f t="shared" ref="I13:J65" si="1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35">
      <c r="A14" s="389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0"/>
        <v>#DIV/0!</v>
      </c>
      <c r="I14" s="32" t="e">
        <f t="shared" si="1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>SUM(F16:F17)</f>
        <v>439316.33999999997</v>
      </c>
      <c r="G15" s="64">
        <f>SUM(G16:G17)</f>
        <v>30652.66</v>
      </c>
      <c r="H15" s="57"/>
      <c r="I15" s="57"/>
      <c r="J15" s="57"/>
      <c r="K15" s="62"/>
    </row>
    <row r="16" spans="1:11" x14ac:dyDescent="0.3">
      <c r="A16" s="388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(D16*100)/$D$65</f>
        <v>0</v>
      </c>
    </row>
    <row r="17" spans="1:11" ht="15" thickBot="1" x14ac:dyDescent="0.35">
      <c r="A17" s="389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2"/>
        <v>439316.33999999997</v>
      </c>
      <c r="G17" s="20">
        <v>30652.66</v>
      </c>
      <c r="H17" s="21">
        <f t="shared" si="0"/>
        <v>12.136732</v>
      </c>
      <c r="I17" s="21">
        <f t="shared" si="1"/>
        <v>87.863267999999991</v>
      </c>
      <c r="J17" s="21">
        <f t="shared" si="1"/>
        <v>50.512213666743236</v>
      </c>
      <c r="K17" s="22">
        <f>(D17*100)/$D$65</f>
        <v>0.71184207231236307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">
      <c r="A19" s="388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2"/>
        <v>2189754.4</v>
      </c>
      <c r="G19" s="51">
        <v>2100</v>
      </c>
      <c r="H19" s="53">
        <f t="shared" si="0"/>
        <v>22.330984439271447</v>
      </c>
      <c r="I19" s="53">
        <f t="shared" si="1"/>
        <v>77.669015560728553</v>
      </c>
      <c r="J19" s="53">
        <f t="shared" si="1"/>
        <v>0.33355220711495448</v>
      </c>
      <c r="K19" s="54">
        <v>4.8</v>
      </c>
    </row>
    <row r="20" spans="1:11" ht="15" thickBot="1" x14ac:dyDescent="0.35">
      <c r="A20" s="388"/>
      <c r="B20" s="26" t="s">
        <v>33</v>
      </c>
      <c r="C20" s="17"/>
      <c r="D20" s="17"/>
      <c r="E20" s="20">
        <v>0</v>
      </c>
      <c r="F20" s="19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(D20*100)/$D$65</f>
        <v>0</v>
      </c>
    </row>
    <row r="21" spans="1:11" ht="15" thickBot="1" x14ac:dyDescent="0.35">
      <c r="A21" s="389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2"/>
        <v>2412899.71</v>
      </c>
      <c r="G21" s="91">
        <v>49349.69</v>
      </c>
      <c r="H21" s="21">
        <f t="shared" si="0"/>
        <v>24.830051845431953</v>
      </c>
      <c r="I21" s="21">
        <f t="shared" si="1"/>
        <v>75.169948154568047</v>
      </c>
      <c r="J21" s="21">
        <f t="shared" si="1"/>
        <v>6.1917267496910293</v>
      </c>
      <c r="K21" s="74">
        <v>4.9800000000000004</v>
      </c>
    </row>
    <row r="22" spans="1:11" ht="15" thickBot="1" x14ac:dyDescent="0.35">
      <c r="A22" s="387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">
      <c r="A23" s="388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2"/>
        <v>327044</v>
      </c>
      <c r="G23" s="51"/>
      <c r="H23" s="53">
        <f t="shared" si="0"/>
        <v>18.239000000000001</v>
      </c>
      <c r="I23" s="53">
        <f t="shared" si="1"/>
        <v>81.760999999999996</v>
      </c>
      <c r="J23" s="65">
        <f t="shared" si="1"/>
        <v>0</v>
      </c>
      <c r="K23" s="54">
        <f>(D23*100)/$D$65</f>
        <v>0.56947365784989046</v>
      </c>
    </row>
    <row r="24" spans="1:11" ht="15" thickBot="1" x14ac:dyDescent="0.35">
      <c r="A24" s="388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2"/>
        <v>100000</v>
      </c>
      <c r="G24" s="20">
        <v>0</v>
      </c>
      <c r="H24" s="32">
        <f t="shared" si="0"/>
        <v>0</v>
      </c>
      <c r="I24" s="21">
        <f t="shared" si="1"/>
        <v>100</v>
      </c>
      <c r="J24" s="33" t="e">
        <f t="shared" si="1"/>
        <v>#DIV/0!</v>
      </c>
      <c r="K24" s="22">
        <f>(D24*100)/$D$65</f>
        <v>0.14236841446247261</v>
      </c>
    </row>
    <row r="25" spans="1:11" ht="15" thickBot="1" x14ac:dyDescent="0.35">
      <c r="A25" s="389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(D25*100)/$D$65</f>
        <v>0.15835069267002977</v>
      </c>
    </row>
    <row r="26" spans="1:11" ht="15" thickBot="1" x14ac:dyDescent="0.35">
      <c r="A26" s="387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>SUM(F27:F29)</f>
        <v>105090</v>
      </c>
      <c r="G26" s="64">
        <f>SUM(G27:G29)</f>
        <v>0</v>
      </c>
      <c r="H26" s="57"/>
      <c r="I26" s="57"/>
      <c r="J26" s="57"/>
      <c r="K26" s="62"/>
    </row>
    <row r="27" spans="1:11" x14ac:dyDescent="0.3">
      <c r="A27" s="388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(D27*100)/$D$65</f>
        <v>0.14236841446247261</v>
      </c>
    </row>
    <row r="28" spans="1:11" x14ac:dyDescent="0.3">
      <c r="A28" s="388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(D28*100)/$D$65</f>
        <v>1.423684144624726E-3</v>
      </c>
    </row>
    <row r="29" spans="1:11" ht="15" thickBot="1" x14ac:dyDescent="0.35">
      <c r="A29" s="389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2"/>
        <v>4090</v>
      </c>
      <c r="G29" s="20">
        <v>0</v>
      </c>
      <c r="H29" s="32">
        <f t="shared" si="0"/>
        <v>0</v>
      </c>
      <c r="I29" s="21">
        <f t="shared" si="1"/>
        <v>100</v>
      </c>
      <c r="J29" s="33" t="e">
        <f t="shared" si="1"/>
        <v>#DIV/0!</v>
      </c>
      <c r="K29" s="22">
        <f>(D29*100)/$D$65</f>
        <v>5.8228681515151296E-3</v>
      </c>
    </row>
    <row r="30" spans="1:11" ht="15" thickBot="1" x14ac:dyDescent="0.35">
      <c r="A30" s="387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2"/>
        <v>50000</v>
      </c>
      <c r="G30" s="56">
        <f>SUM(G31)</f>
        <v>0</v>
      </c>
      <c r="H30" s="57"/>
      <c r="I30" s="57"/>
      <c r="J30" s="57"/>
      <c r="K30" s="62"/>
    </row>
    <row r="31" spans="1:11" ht="15" thickBot="1" x14ac:dyDescent="0.35">
      <c r="A31" s="389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2"/>
        <v>50000</v>
      </c>
      <c r="G31" s="70">
        <v>0</v>
      </c>
      <c r="H31" s="71">
        <f t="shared" si="0"/>
        <v>0</v>
      </c>
      <c r="I31" s="72">
        <f t="shared" si="1"/>
        <v>100</v>
      </c>
      <c r="J31" s="73" t="e">
        <f t="shared" si="1"/>
        <v>#DIV/0!</v>
      </c>
      <c r="K31" s="74">
        <f>(D31*100)/$D$65</f>
        <v>7.1184207231236307E-2</v>
      </c>
    </row>
    <row r="32" spans="1:11" ht="15" thickBot="1" x14ac:dyDescent="0.35">
      <c r="A32" s="387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2"/>
        <v>148000</v>
      </c>
      <c r="G32" s="64">
        <f>SUM(G34)</f>
        <v>0</v>
      </c>
      <c r="H32" s="57"/>
      <c r="I32" s="57"/>
      <c r="J32" s="57"/>
      <c r="K32" s="62"/>
    </row>
    <row r="33" spans="1:11" ht="15" thickBot="1" x14ac:dyDescent="0.35">
      <c r="A33" s="388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1"/>
        <v>96</v>
      </c>
      <c r="J33" s="73">
        <f t="shared" si="1"/>
        <v>0</v>
      </c>
      <c r="K33" s="74">
        <f>(D33*100)/$D$65</f>
        <v>7.1184207231236307E-2</v>
      </c>
    </row>
    <row r="34" spans="1:11" ht="15" thickBot="1" x14ac:dyDescent="0.35">
      <c r="A34" s="389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0"/>
        <v>0</v>
      </c>
      <c r="I34" s="72">
        <f t="shared" si="1"/>
        <v>100</v>
      </c>
      <c r="J34" s="73" t="e">
        <f t="shared" si="1"/>
        <v>#DIV/0!</v>
      </c>
      <c r="K34" s="74">
        <f>(D34*100)/$D$65</f>
        <v>0.14236841446247261</v>
      </c>
    </row>
    <row r="35" spans="1:11" ht="15" thickBot="1" x14ac:dyDescent="0.35">
      <c r="A35" s="390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>SUM(F36:F38)</f>
        <v>65000</v>
      </c>
      <c r="G35" s="64">
        <f>SUM(G36:G38)</f>
        <v>0</v>
      </c>
      <c r="H35" s="57"/>
      <c r="I35" s="57"/>
      <c r="J35" s="57"/>
      <c r="K35" s="62"/>
    </row>
    <row r="36" spans="1:11" x14ac:dyDescent="0.3">
      <c r="A36" s="391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2"/>
        <v>50000</v>
      </c>
      <c r="G36" s="79">
        <v>0</v>
      </c>
      <c r="H36" s="52">
        <f t="shared" si="0"/>
        <v>0</v>
      </c>
      <c r="I36" s="53">
        <f t="shared" si="1"/>
        <v>100</v>
      </c>
      <c r="J36" s="65" t="e">
        <f t="shared" si="1"/>
        <v>#DIV/0!</v>
      </c>
      <c r="K36" s="54">
        <f>(D36*100)/$D$65</f>
        <v>7.1184207231236307E-2</v>
      </c>
    </row>
    <row r="37" spans="1:11" x14ac:dyDescent="0.3">
      <c r="A37" s="391"/>
      <c r="B37" s="3" t="s">
        <v>37</v>
      </c>
      <c r="C37" s="4">
        <v>15000</v>
      </c>
      <c r="D37" s="4">
        <v>15000</v>
      </c>
      <c r="E37" s="12">
        <v>0</v>
      </c>
      <c r="F37" s="5">
        <f t="shared" si="2"/>
        <v>15000</v>
      </c>
      <c r="G37" s="7">
        <v>0</v>
      </c>
      <c r="H37" s="8">
        <f t="shared" si="0"/>
        <v>0</v>
      </c>
      <c r="I37" s="6">
        <f t="shared" si="1"/>
        <v>100</v>
      </c>
      <c r="J37" s="10" t="e">
        <f t="shared" si="1"/>
        <v>#DIV/0!</v>
      </c>
      <c r="K37" s="16">
        <f>(D37*100)/$D$65</f>
        <v>2.1355262169370892E-2</v>
      </c>
    </row>
    <row r="38" spans="1:11" ht="15" thickBot="1" x14ac:dyDescent="0.35">
      <c r="A38" s="392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0"/>
        <v>#DIV/0!</v>
      </c>
      <c r="I38" s="21" t="e">
        <f t="shared" si="1"/>
        <v>#DIV/0!</v>
      </c>
      <c r="J38" s="33" t="e">
        <f t="shared" si="1"/>
        <v>#DIV/0!</v>
      </c>
      <c r="K38" s="22">
        <f>(D38*100)/$D$65</f>
        <v>0</v>
      </c>
    </row>
    <row r="39" spans="1:11" ht="15" thickBot="1" x14ac:dyDescent="0.35">
      <c r="A39" s="387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>SUM(F40:F41)</f>
        <v>95000</v>
      </c>
      <c r="G39" s="64">
        <f>SUM(G40:G41)</f>
        <v>0</v>
      </c>
      <c r="H39" s="57"/>
      <c r="I39" s="57"/>
      <c r="J39" s="57"/>
      <c r="K39" s="62"/>
    </row>
    <row r="40" spans="1:11" x14ac:dyDescent="0.3">
      <c r="A40" s="388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2"/>
        <v>50000</v>
      </c>
      <c r="G40" s="79">
        <v>0</v>
      </c>
      <c r="H40" s="52">
        <f t="shared" si="0"/>
        <v>0</v>
      </c>
      <c r="I40" s="53">
        <f t="shared" si="1"/>
        <v>100</v>
      </c>
      <c r="J40" s="65" t="e">
        <f t="shared" si="1"/>
        <v>#DIV/0!</v>
      </c>
      <c r="K40" s="54">
        <f>(D40*100)/$D$65</f>
        <v>7.1184207231236307E-2</v>
      </c>
    </row>
    <row r="41" spans="1:11" ht="15" thickBot="1" x14ac:dyDescent="0.35">
      <c r="A41" s="389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2"/>
        <v>45000</v>
      </c>
      <c r="G41" s="35">
        <v>0</v>
      </c>
      <c r="H41" s="21">
        <f t="shared" si="0"/>
        <v>10</v>
      </c>
      <c r="I41" s="21">
        <f t="shared" si="1"/>
        <v>90</v>
      </c>
      <c r="J41" s="33">
        <f t="shared" si="1"/>
        <v>0</v>
      </c>
      <c r="K41" s="22">
        <f>(D41*100)/$D$65</f>
        <v>7.1184207231236307E-2</v>
      </c>
    </row>
    <row r="42" spans="1:11" ht="15" thickBot="1" x14ac:dyDescent="0.35">
      <c r="A42" s="387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>SUM(F43:F44)</f>
        <v>45000</v>
      </c>
      <c r="G42" s="64">
        <f>SUM(G43:G44)</f>
        <v>0</v>
      </c>
      <c r="H42" s="57"/>
      <c r="I42" s="57"/>
      <c r="J42" s="57"/>
      <c r="K42" s="62"/>
    </row>
    <row r="43" spans="1:11" x14ac:dyDescent="0.3">
      <c r="A43" s="388"/>
      <c r="B43" s="59" t="s">
        <v>35</v>
      </c>
      <c r="C43" s="60"/>
      <c r="D43" s="60"/>
      <c r="E43" s="80">
        <v>0</v>
      </c>
      <c r="F43" s="50">
        <f t="shared" si="2"/>
        <v>0</v>
      </c>
      <c r="G43" s="79">
        <v>0</v>
      </c>
      <c r="H43" s="52" t="e">
        <f t="shared" si="0"/>
        <v>#DIV/0!</v>
      </c>
      <c r="I43" s="53" t="e">
        <f t="shared" si="1"/>
        <v>#DIV/0!</v>
      </c>
      <c r="J43" s="65" t="e">
        <f t="shared" si="1"/>
        <v>#DIV/0!</v>
      </c>
      <c r="K43" s="54">
        <f>(D43*100)/$D$65</f>
        <v>0</v>
      </c>
    </row>
    <row r="44" spans="1:11" ht="15" thickBot="1" x14ac:dyDescent="0.35">
      <c r="A44" s="389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2"/>
        <v>45000</v>
      </c>
      <c r="G44" s="35">
        <v>0</v>
      </c>
      <c r="H44" s="21">
        <f t="shared" si="0"/>
        <v>10</v>
      </c>
      <c r="I44" s="21">
        <f t="shared" si="1"/>
        <v>90</v>
      </c>
      <c r="J44" s="33">
        <f t="shared" si="1"/>
        <v>0</v>
      </c>
      <c r="K44" s="22">
        <f>(D44*100)/$D$65</f>
        <v>7.1184207231236307E-2</v>
      </c>
    </row>
    <row r="45" spans="1:11" ht="15" thickBot="1" x14ac:dyDescent="0.35">
      <c r="A45" s="387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>SUM(F46:F48)</f>
        <v>750000</v>
      </c>
      <c r="G45" s="64">
        <f>SUM(G46:G48)</f>
        <v>0</v>
      </c>
      <c r="H45" s="57"/>
      <c r="I45" s="57"/>
      <c r="J45" s="57"/>
      <c r="K45" s="62"/>
    </row>
    <row r="46" spans="1:11" x14ac:dyDescent="0.3">
      <c r="A46" s="388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2"/>
        <v>600000</v>
      </c>
      <c r="G46" s="80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(D46*100)/$D$65</f>
        <v>0.85421048677483558</v>
      </c>
    </row>
    <row r="47" spans="1:11" x14ac:dyDescent="0.3">
      <c r="A47" s="388"/>
      <c r="B47" s="3" t="s">
        <v>30</v>
      </c>
      <c r="C47" s="11">
        <v>0</v>
      </c>
      <c r="D47" s="11">
        <v>0</v>
      </c>
      <c r="E47" s="9">
        <v>0</v>
      </c>
      <c r="F47" s="9">
        <f t="shared" si="2"/>
        <v>0</v>
      </c>
      <c r="G47" s="9">
        <v>0</v>
      </c>
      <c r="H47" s="6" t="e">
        <f t="shared" si="0"/>
        <v>#DIV/0!</v>
      </c>
      <c r="I47" s="6" t="e">
        <f t="shared" si="1"/>
        <v>#DIV/0!</v>
      </c>
      <c r="J47" s="10" t="e">
        <f t="shared" si="1"/>
        <v>#DIV/0!</v>
      </c>
      <c r="K47" s="16">
        <f>(D47*100)/$D$65</f>
        <v>0</v>
      </c>
    </row>
    <row r="48" spans="1:11" ht="15" thickBot="1" x14ac:dyDescent="0.35">
      <c r="A48" s="389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2"/>
        <v>150000</v>
      </c>
      <c r="G48" s="34">
        <v>0</v>
      </c>
      <c r="H48" s="21">
        <f t="shared" si="0"/>
        <v>0</v>
      </c>
      <c r="I48" s="21">
        <f t="shared" si="1"/>
        <v>100</v>
      </c>
      <c r="J48" s="33" t="e">
        <f t="shared" si="1"/>
        <v>#DIV/0!</v>
      </c>
      <c r="K48" s="22">
        <f>(D48*100)/$D$65</f>
        <v>0.21355262169370889</v>
      </c>
    </row>
    <row r="49" spans="1:11" ht="15" thickBot="1" x14ac:dyDescent="0.35">
      <c r="A49" s="387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>SUM(F50:F52)</f>
        <v>617289.18999999994</v>
      </c>
      <c r="G49" s="56">
        <f>SUM(G50:G52)</f>
        <v>0</v>
      </c>
      <c r="H49" s="57"/>
      <c r="I49" s="57"/>
      <c r="J49" s="57"/>
      <c r="K49" s="62"/>
    </row>
    <row r="50" spans="1:11" x14ac:dyDescent="0.3">
      <c r="A50" s="388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2"/>
        <v>200000</v>
      </c>
      <c r="G50" s="51">
        <v>0</v>
      </c>
      <c r="H50" s="52">
        <f t="shared" si="0"/>
        <v>0</v>
      </c>
      <c r="I50" s="53">
        <f t="shared" si="1"/>
        <v>100</v>
      </c>
      <c r="J50" s="65" t="e">
        <f t="shared" si="1"/>
        <v>#DIV/0!</v>
      </c>
      <c r="K50" s="54">
        <f>(D50*100)/$D$65</f>
        <v>0.28473682892494523</v>
      </c>
    </row>
    <row r="51" spans="1:11" x14ac:dyDescent="0.3">
      <c r="A51" s="388"/>
      <c r="B51" s="3" t="s">
        <v>30</v>
      </c>
      <c r="C51" s="4">
        <v>0</v>
      </c>
      <c r="D51" s="4">
        <v>0</v>
      </c>
      <c r="E51" s="12">
        <v>0</v>
      </c>
      <c r="F51" s="5">
        <f t="shared" si="2"/>
        <v>0</v>
      </c>
      <c r="G51" s="12">
        <v>0</v>
      </c>
      <c r="H51" s="8" t="e">
        <f t="shared" si="0"/>
        <v>#DIV/0!</v>
      </c>
      <c r="I51" s="6" t="e">
        <f t="shared" si="1"/>
        <v>#DIV/0!</v>
      </c>
      <c r="J51" s="10" t="e">
        <f t="shared" si="1"/>
        <v>#DIV/0!</v>
      </c>
      <c r="K51" s="16">
        <f>(D51*100)/$D$65</f>
        <v>0</v>
      </c>
    </row>
    <row r="52" spans="1:11" ht="15" thickBot="1" x14ac:dyDescent="0.35">
      <c r="A52" s="389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2"/>
        <v>417289.19</v>
      </c>
      <c r="G52" s="20">
        <v>0</v>
      </c>
      <c r="H52" s="21">
        <f t="shared" si="0"/>
        <v>16.542161999999998</v>
      </c>
      <c r="I52" s="21">
        <f t="shared" si="1"/>
        <v>83.457837999999995</v>
      </c>
      <c r="J52" s="33">
        <f t="shared" si="1"/>
        <v>0</v>
      </c>
      <c r="K52" s="22">
        <f>(D52*100)/$D$65</f>
        <v>0.71184207231236307</v>
      </c>
    </row>
    <row r="53" spans="1:11" ht="15" thickBot="1" x14ac:dyDescent="0.35">
      <c r="A53" s="390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">
      <c r="A54" s="391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2"/>
        <v>50000</v>
      </c>
      <c r="G54" s="80">
        <v>0</v>
      </c>
      <c r="H54" s="52">
        <f t="shared" si="0"/>
        <v>0</v>
      </c>
      <c r="I54" s="53">
        <f t="shared" si="1"/>
        <v>100</v>
      </c>
      <c r="J54" s="65" t="e">
        <f t="shared" si="1"/>
        <v>#DIV/0!</v>
      </c>
      <c r="K54" s="54">
        <f>(D54*100)/$D$65</f>
        <v>7.1184207231236307E-2</v>
      </c>
    </row>
    <row r="55" spans="1:11" ht="15" thickBot="1" x14ac:dyDescent="0.35">
      <c r="A55" s="392"/>
      <c r="B55" s="26" t="s">
        <v>36</v>
      </c>
      <c r="C55" s="17">
        <v>0</v>
      </c>
      <c r="D55" s="17">
        <v>0</v>
      </c>
      <c r="E55" s="34">
        <v>0</v>
      </c>
      <c r="F55" s="34">
        <f t="shared" si="2"/>
        <v>0</v>
      </c>
      <c r="G55" s="34">
        <v>0</v>
      </c>
      <c r="H55" s="32" t="e">
        <f t="shared" si="0"/>
        <v>#DIV/0!</v>
      </c>
      <c r="I55" s="21" t="e">
        <f t="shared" si="1"/>
        <v>#DIV/0!</v>
      </c>
      <c r="J55" s="33" t="e">
        <f t="shared" si="1"/>
        <v>#DIV/0!</v>
      </c>
      <c r="K55" s="22">
        <f>(D55*100)/$D$65</f>
        <v>0</v>
      </c>
    </row>
    <row r="56" spans="1:11" ht="15" thickBot="1" x14ac:dyDescent="0.35">
      <c r="A56" s="387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">
      <c r="A57" s="388"/>
      <c r="B57" s="59" t="s">
        <v>35</v>
      </c>
      <c r="C57" s="60"/>
      <c r="D57" s="60"/>
      <c r="E57" s="80">
        <v>0</v>
      </c>
      <c r="F57" s="80">
        <f t="shared" si="2"/>
        <v>0</v>
      </c>
      <c r="G57" s="83">
        <v>0</v>
      </c>
      <c r="H57" s="52" t="e">
        <f t="shared" si="0"/>
        <v>#DIV/0!</v>
      </c>
      <c r="I57" s="53" t="e">
        <f t="shared" si="1"/>
        <v>#DIV/0!</v>
      </c>
      <c r="J57" s="65" t="e">
        <f t="shared" si="1"/>
        <v>#DIV/0!</v>
      </c>
      <c r="K57" s="54">
        <f>(D57*100)/$D$65</f>
        <v>0</v>
      </c>
    </row>
    <row r="58" spans="1:11" ht="15" thickBot="1" x14ac:dyDescent="0.35">
      <c r="A58" s="389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2"/>
        <v>150000</v>
      </c>
      <c r="G58" s="18">
        <v>0</v>
      </c>
      <c r="H58" s="21">
        <f t="shared" si="0"/>
        <v>0</v>
      </c>
      <c r="I58" s="21">
        <f t="shared" si="1"/>
        <v>100</v>
      </c>
      <c r="J58" s="33" t="e">
        <f t="shared" si="1"/>
        <v>#DIV/0!</v>
      </c>
      <c r="K58" s="22">
        <f>(D58*100)/$D$65</f>
        <v>0.21355262169370889</v>
      </c>
    </row>
    <row r="59" spans="1:11" ht="15" thickBot="1" x14ac:dyDescent="0.35">
      <c r="A59" s="387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>SUM(F60:F61)</f>
        <v>1600000</v>
      </c>
      <c r="G59" s="64">
        <f>SUM(G60:G61)</f>
        <v>0</v>
      </c>
      <c r="H59" s="57"/>
      <c r="I59" s="57"/>
      <c r="J59" s="57"/>
      <c r="K59" s="62"/>
    </row>
    <row r="60" spans="1:11" x14ac:dyDescent="0.3">
      <c r="A60" s="388"/>
      <c r="B60" s="47" t="s">
        <v>30</v>
      </c>
      <c r="C60" s="84">
        <v>0</v>
      </c>
      <c r="D60" s="48">
        <v>0</v>
      </c>
      <c r="E60" s="85">
        <v>0</v>
      </c>
      <c r="F60" s="80">
        <f t="shared" si="2"/>
        <v>0</v>
      </c>
      <c r="G60" s="85">
        <v>0</v>
      </c>
      <c r="H60" s="53" t="e">
        <f t="shared" si="0"/>
        <v>#DIV/0!</v>
      </c>
      <c r="I60" s="53" t="e">
        <f t="shared" si="1"/>
        <v>#DIV/0!</v>
      </c>
      <c r="J60" s="65" t="e">
        <f t="shared" si="1"/>
        <v>#DIV/0!</v>
      </c>
      <c r="K60" s="54">
        <f>(D60*100)/$D$65</f>
        <v>0</v>
      </c>
    </row>
    <row r="61" spans="1:11" ht="15" thickBot="1" x14ac:dyDescent="0.35">
      <c r="A61" s="389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2"/>
        <v>1600000</v>
      </c>
      <c r="G61" s="34">
        <v>0</v>
      </c>
      <c r="H61" s="32">
        <f t="shared" si="0"/>
        <v>0</v>
      </c>
      <c r="I61" s="37">
        <f t="shared" si="1"/>
        <v>100</v>
      </c>
      <c r="J61" s="33" t="e">
        <f t="shared" si="1"/>
        <v>#DIV/0!</v>
      </c>
      <c r="K61" s="22">
        <v>2.5299999999999998</v>
      </c>
    </row>
    <row r="62" spans="1:11" ht="15" thickBot="1" x14ac:dyDescent="0.35">
      <c r="A62" s="387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>SUM(F63:F64)</f>
        <v>133000</v>
      </c>
      <c r="G62" s="64">
        <f>SUM(G63:G64)</f>
        <v>0</v>
      </c>
      <c r="H62" s="89"/>
      <c r="I62" s="89"/>
      <c r="J62" s="90"/>
      <c r="K62" s="62"/>
    </row>
    <row r="63" spans="1:11" x14ac:dyDescent="0.3">
      <c r="A63" s="388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2"/>
        <v>83000</v>
      </c>
      <c r="G63" s="51">
        <v>0</v>
      </c>
      <c r="H63" s="53">
        <f t="shared" si="0"/>
        <v>17</v>
      </c>
      <c r="I63" s="53">
        <f t="shared" si="1"/>
        <v>83</v>
      </c>
      <c r="J63" s="65">
        <f t="shared" si="1"/>
        <v>0</v>
      </c>
      <c r="K63" s="54">
        <f>(D63*100)/$D$65</f>
        <v>0.14236841446247261</v>
      </c>
    </row>
    <row r="64" spans="1:11" ht="15" thickBot="1" x14ac:dyDescent="0.35">
      <c r="A64" s="389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2"/>
        <v>50000</v>
      </c>
      <c r="G64" s="35">
        <v>0</v>
      </c>
      <c r="H64" s="32">
        <f t="shared" si="0"/>
        <v>0</v>
      </c>
      <c r="I64" s="21">
        <f t="shared" si="1"/>
        <v>100</v>
      </c>
      <c r="J64" s="33" t="e">
        <f t="shared" si="1"/>
        <v>#DIV/0!</v>
      </c>
      <c r="K64" s="22">
        <f>SUM(D64/D65)*100</f>
        <v>7.1184207231236293E-2</v>
      </c>
    </row>
    <row r="65" spans="1:11" ht="14.25" customHeight="1" thickBot="1" x14ac:dyDescent="0.35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0"/>
        <v>44.158754193230301</v>
      </c>
      <c r="I65" s="41">
        <f t="shared" si="1"/>
        <v>97.322619868118721</v>
      </c>
      <c r="J65" s="41">
        <f t="shared" si="1"/>
        <v>7.1701064625123214</v>
      </c>
      <c r="K65" s="42">
        <f>SUM(K9:K64)</f>
        <v>100.00339963501581</v>
      </c>
    </row>
    <row r="66" spans="1:11" x14ac:dyDescent="0.3">
      <c r="A66" s="1"/>
      <c r="B66" s="15" t="s">
        <v>44</v>
      </c>
      <c r="C66" s="1"/>
    </row>
    <row r="67" spans="1:11" x14ac:dyDescent="0.3">
      <c r="A67" s="1"/>
      <c r="B67" s="15" t="s">
        <v>27</v>
      </c>
      <c r="C67" s="1"/>
      <c r="E67" t="s">
        <v>26</v>
      </c>
    </row>
    <row r="68" spans="1:11" ht="20.399999999999999" x14ac:dyDescent="0.3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6:A8"/>
    <mergeCell ref="F7:F8"/>
    <mergeCell ref="A62:A64"/>
    <mergeCell ref="A53:A55"/>
    <mergeCell ref="A56:A58"/>
    <mergeCell ref="A32:A34"/>
    <mergeCell ref="A35:A38"/>
    <mergeCell ref="A45:A48"/>
    <mergeCell ref="A42:A44"/>
    <mergeCell ref="A39:A41"/>
    <mergeCell ref="A49:A52"/>
    <mergeCell ref="A59:A61"/>
    <mergeCell ref="C6:G6"/>
    <mergeCell ref="A1:K1"/>
    <mergeCell ref="A2:K2"/>
    <mergeCell ref="A3:K3"/>
    <mergeCell ref="A4:K4"/>
    <mergeCell ref="A30:A31"/>
    <mergeCell ref="A26:A29"/>
    <mergeCell ref="A18:A21"/>
    <mergeCell ref="A22:A25"/>
    <mergeCell ref="A12:A14"/>
    <mergeCell ref="A15:A17"/>
    <mergeCell ref="H6:K6"/>
    <mergeCell ref="C7:D7"/>
    <mergeCell ref="E7:E8"/>
    <mergeCell ref="A9:A11"/>
    <mergeCell ref="G7:G8"/>
    <mergeCell ref="B6:B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view="pageLayout" topLeftCell="A58" zoomScaleNormal="100" workbookViewId="0">
      <selection activeCell="F10" sqref="F10"/>
    </sheetView>
  </sheetViews>
  <sheetFormatPr defaultRowHeight="14.4" x14ac:dyDescent="0.3"/>
  <cols>
    <col min="1" max="1" width="5.21875" customWidth="1"/>
    <col min="2" max="2" width="27.88671875" customWidth="1"/>
    <col min="3" max="3" width="16" customWidth="1"/>
    <col min="4" max="4" width="15.6640625" customWidth="1"/>
    <col min="5" max="5" width="14" customWidth="1"/>
    <col min="6" max="6" width="14.33203125" customWidth="1"/>
    <col min="7" max="7" width="12.5546875" customWidth="1"/>
    <col min="8" max="9" width="10.109375" bestFit="1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ht="15" thickBot="1" x14ac:dyDescent="0.35">
      <c r="B5" s="1" t="s">
        <v>55</v>
      </c>
      <c r="F5" s="2"/>
      <c r="G5" s="2"/>
      <c r="K5" s="2" t="s">
        <v>0</v>
      </c>
    </row>
    <row r="6" spans="1:11" ht="15" thickBot="1" x14ac:dyDescent="0.35">
      <c r="A6" s="405" t="s">
        <v>1</v>
      </c>
      <c r="B6" s="408" t="s">
        <v>2</v>
      </c>
      <c r="C6" s="411" t="s">
        <v>3</v>
      </c>
      <c r="D6" s="411"/>
      <c r="E6" s="411"/>
      <c r="F6" s="411"/>
      <c r="G6" s="412"/>
      <c r="H6" s="400" t="s">
        <v>13</v>
      </c>
      <c r="I6" s="401"/>
      <c r="J6" s="402"/>
      <c r="K6" s="403"/>
    </row>
    <row r="7" spans="1:11" x14ac:dyDescent="0.3">
      <c r="A7" s="406"/>
      <c r="B7" s="409"/>
      <c r="C7" s="404" t="s">
        <v>20</v>
      </c>
      <c r="D7" s="398"/>
      <c r="E7" s="398" t="s">
        <v>4</v>
      </c>
      <c r="F7" s="398" t="s">
        <v>21</v>
      </c>
      <c r="G7" s="396" t="s">
        <v>22</v>
      </c>
      <c r="H7" s="13"/>
      <c r="I7" s="14"/>
      <c r="J7" s="14"/>
      <c r="K7" s="27"/>
    </row>
    <row r="8" spans="1:11" ht="29.4" thickBot="1" x14ac:dyDescent="0.35">
      <c r="A8" s="407"/>
      <c r="B8" s="410"/>
      <c r="C8" s="46" t="s">
        <v>19</v>
      </c>
      <c r="D8" s="28" t="s">
        <v>29</v>
      </c>
      <c r="E8" s="399"/>
      <c r="F8" s="399"/>
      <c r="G8" s="397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35">
      <c r="A9" s="387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35">
      <c r="A10" s="388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35">
      <c r="A11" s="389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35">
      <c r="A12" s="387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35">
      <c r="A13" s="388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35">
      <c r="A14" s="387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>SUM(F15:F16)</f>
        <v>439316.33999999997</v>
      </c>
      <c r="G14" s="64">
        <f>SUM(G15:G16)</f>
        <v>45666.66</v>
      </c>
      <c r="H14" s="57"/>
      <c r="I14" s="57"/>
      <c r="J14" s="57"/>
      <c r="K14" s="62"/>
    </row>
    <row r="15" spans="1:11" x14ac:dyDescent="0.3">
      <c r="A15" s="388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2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35">
      <c r="A16" s="389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2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35">
      <c r="A17" s="387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">
      <c r="A18" s="388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2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35">
      <c r="A19" s="388"/>
      <c r="B19" s="26" t="s">
        <v>33</v>
      </c>
      <c r="C19" s="17"/>
      <c r="D19" s="17"/>
      <c r="E19" s="20">
        <v>0</v>
      </c>
      <c r="F19" s="19">
        <f t="shared" si="2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35">
      <c r="A20" s="389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2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35">
      <c r="A21" s="387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">
      <c r="A22" s="388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2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35">
      <c r="A23" s="388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2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35">
      <c r="A24" s="388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2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35">
      <c r="A25" s="389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35">
      <c r="A26" s="387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>SUM(F27:F30)</f>
        <v>185932.26</v>
      </c>
      <c r="G26" s="64">
        <f>SUM(G27:G30)</f>
        <v>1557.37</v>
      </c>
      <c r="H26" s="57"/>
      <c r="I26" s="57"/>
      <c r="J26" s="57"/>
      <c r="K26" s="62"/>
    </row>
    <row r="27" spans="1:11" x14ac:dyDescent="0.3">
      <c r="A27" s="388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">
      <c r="A28" s="388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">
      <c r="A29" s="388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2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35">
      <c r="A30" s="389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2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35">
      <c r="A31" s="387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2"/>
        <v>50000</v>
      </c>
      <c r="G31" s="56">
        <f>SUM(G32)</f>
        <v>0</v>
      </c>
      <c r="H31" s="57"/>
      <c r="I31" s="57"/>
      <c r="J31" s="57"/>
      <c r="K31" s="62"/>
    </row>
    <row r="32" spans="1:11" ht="15" thickBot="1" x14ac:dyDescent="0.35">
      <c r="A32" s="389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2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35">
      <c r="A33" s="387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2"/>
        <v>133000</v>
      </c>
      <c r="G33" s="64">
        <f>SUM(G35)</f>
        <v>0</v>
      </c>
      <c r="H33" s="57"/>
      <c r="I33" s="57"/>
      <c r="J33" s="57"/>
      <c r="K33" s="62"/>
    </row>
    <row r="34" spans="1:11" ht="15" thickBot="1" x14ac:dyDescent="0.35">
      <c r="A34" s="388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35">
      <c r="A35" s="389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35">
      <c r="A36" s="390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>SUM(F37:F39)</f>
        <v>65000</v>
      </c>
      <c r="G36" s="64">
        <f>SUM(G37:G39)</f>
        <v>280</v>
      </c>
      <c r="H36" s="57"/>
      <c r="I36" s="57"/>
      <c r="J36" s="57"/>
      <c r="K36" s="62"/>
    </row>
    <row r="37" spans="1:11" x14ac:dyDescent="0.3">
      <c r="A37" s="391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2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">
      <c r="A38" s="391"/>
      <c r="B38" s="3" t="s">
        <v>37</v>
      </c>
      <c r="C38" s="4">
        <v>15000</v>
      </c>
      <c r="D38" s="4">
        <v>15000</v>
      </c>
      <c r="E38" s="12">
        <v>0</v>
      </c>
      <c r="F38" s="5">
        <f t="shared" si="2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35">
      <c r="A39" s="392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35">
      <c r="A40" s="387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>SUM(F41:F42)</f>
        <v>95000</v>
      </c>
      <c r="G40" s="64">
        <f>SUM(G41:G42)</f>
        <v>0</v>
      </c>
      <c r="H40" s="57"/>
      <c r="I40" s="57"/>
      <c r="J40" s="57"/>
      <c r="K40" s="62"/>
    </row>
    <row r="41" spans="1:11" x14ac:dyDescent="0.3">
      <c r="A41" s="388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35">
      <c r="A42" s="389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2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35">
      <c r="A43" s="387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>SUM(F44:F45)</f>
        <v>45000</v>
      </c>
      <c r="G43" s="64">
        <f>SUM(G44:G45)</f>
        <v>0</v>
      </c>
      <c r="H43" s="57"/>
      <c r="I43" s="57"/>
      <c r="J43" s="57"/>
      <c r="K43" s="62"/>
    </row>
    <row r="44" spans="1:11" x14ac:dyDescent="0.3">
      <c r="A44" s="388"/>
      <c r="B44" s="59" t="s">
        <v>35</v>
      </c>
      <c r="C44" s="60"/>
      <c r="D44" s="60"/>
      <c r="E44" s="80">
        <v>0</v>
      </c>
      <c r="F44" s="50">
        <f t="shared" si="2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35">
      <c r="A45" s="389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2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35">
      <c r="A46" s="387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>SUM(F47:F49)</f>
        <v>749201.02</v>
      </c>
      <c r="G46" s="64">
        <f>SUM(G47:G49)</f>
        <v>0</v>
      </c>
      <c r="H46" s="57"/>
      <c r="I46" s="57"/>
      <c r="J46" s="57"/>
      <c r="K46" s="62"/>
    </row>
    <row r="47" spans="1:11" x14ac:dyDescent="0.3">
      <c r="A47" s="388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2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">
      <c r="A48" s="388"/>
      <c r="B48" s="3" t="s">
        <v>30</v>
      </c>
      <c r="C48" s="11">
        <v>0</v>
      </c>
      <c r="D48" s="11">
        <v>0</v>
      </c>
      <c r="E48" s="9">
        <v>0</v>
      </c>
      <c r="F48" s="9">
        <f t="shared" si="2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35">
      <c r="A49" s="389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2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35">
      <c r="A50" s="387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>SUM(F51:F54)</f>
        <v>576989.18999999994</v>
      </c>
      <c r="G50" s="56">
        <f>SUM(G51:G54)</f>
        <v>40299.919999999998</v>
      </c>
      <c r="H50" s="57"/>
      <c r="I50" s="57"/>
      <c r="J50" s="57"/>
      <c r="K50" s="62"/>
    </row>
    <row r="51" spans="1:11" x14ac:dyDescent="0.3">
      <c r="A51" s="388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2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">
      <c r="A52" s="388"/>
      <c r="B52" s="3" t="s">
        <v>30</v>
      </c>
      <c r="C52" s="4">
        <v>0</v>
      </c>
      <c r="D52" s="4">
        <v>0</v>
      </c>
      <c r="E52" s="12">
        <v>0</v>
      </c>
      <c r="F52" s="5">
        <f t="shared" si="2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">
      <c r="A53" s="388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35">
      <c r="A54" s="389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2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35">
      <c r="A55" s="390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">
      <c r="A56" s="391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2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35">
      <c r="A57" s="392"/>
      <c r="B57" s="26" t="s">
        <v>36</v>
      </c>
      <c r="C57" s="17">
        <v>0</v>
      </c>
      <c r="D57" s="17">
        <v>0</v>
      </c>
      <c r="E57" s="34">
        <v>0</v>
      </c>
      <c r="F57" s="34">
        <f t="shared" si="2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35">
      <c r="A58" s="387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">
      <c r="A59" s="388"/>
      <c r="B59" s="59" t="s">
        <v>35</v>
      </c>
      <c r="C59" s="60"/>
      <c r="D59" s="60"/>
      <c r="E59" s="80">
        <v>0</v>
      </c>
      <c r="F59" s="80">
        <f t="shared" si="2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35">
      <c r="A60" s="389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2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35">
      <c r="A61" s="387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>SUM(F62:F63)</f>
        <v>1600000</v>
      </c>
      <c r="G61" s="64">
        <f>SUM(G62:G63)</f>
        <v>0</v>
      </c>
      <c r="H61" s="57"/>
      <c r="I61" s="57"/>
      <c r="J61" s="57"/>
      <c r="K61" s="62"/>
    </row>
    <row r="62" spans="1:11" x14ac:dyDescent="0.3">
      <c r="A62" s="388"/>
      <c r="B62" s="47" t="s">
        <v>30</v>
      </c>
      <c r="C62" s="84">
        <v>0</v>
      </c>
      <c r="D62" s="48">
        <v>0</v>
      </c>
      <c r="E62" s="85">
        <v>0</v>
      </c>
      <c r="F62" s="80">
        <f t="shared" si="2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35">
      <c r="A63" s="389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2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35">
      <c r="A64" s="387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>SUM(F65:F66)</f>
        <v>113000</v>
      </c>
      <c r="G64" s="64">
        <f>SUM(G65:G66)</f>
        <v>0</v>
      </c>
      <c r="H64" s="89"/>
      <c r="I64" s="89"/>
      <c r="J64" s="90"/>
      <c r="K64" s="62"/>
    </row>
    <row r="65" spans="1:11" x14ac:dyDescent="0.3">
      <c r="A65" s="388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2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35">
      <c r="A66" s="389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2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35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">
      <c r="A68" s="1"/>
      <c r="B68" s="15" t="s">
        <v>56</v>
      </c>
      <c r="C68" s="1"/>
    </row>
    <row r="69" spans="1:11" x14ac:dyDescent="0.3">
      <c r="A69" s="1"/>
      <c r="B69" s="15" t="s">
        <v>27</v>
      </c>
      <c r="C69" s="1"/>
      <c r="E69" t="s">
        <v>26</v>
      </c>
    </row>
    <row r="70" spans="1:11" ht="20.399999999999999" x14ac:dyDescent="0.3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C7:D7"/>
    <mergeCell ref="E7:E8"/>
    <mergeCell ref="A1:K1"/>
    <mergeCell ref="A2:K2"/>
    <mergeCell ref="A3:K3"/>
    <mergeCell ref="A4:K4"/>
    <mergeCell ref="H6:K6"/>
    <mergeCell ref="A6:A8"/>
    <mergeCell ref="B6:B8"/>
    <mergeCell ref="C6:G6"/>
    <mergeCell ref="F7:F8"/>
    <mergeCell ref="G7:G8"/>
    <mergeCell ref="A9:A11"/>
    <mergeCell ref="A12:A13"/>
    <mergeCell ref="A40:A42"/>
    <mergeCell ref="A21:A25"/>
    <mergeCell ref="A33:A35"/>
    <mergeCell ref="A36:A39"/>
    <mergeCell ref="A26:A30"/>
    <mergeCell ref="A31:A32"/>
    <mergeCell ref="A14:A16"/>
    <mergeCell ref="A17:A20"/>
    <mergeCell ref="A64:A66"/>
    <mergeCell ref="A43:A45"/>
    <mergeCell ref="A46:A49"/>
    <mergeCell ref="A50:A54"/>
    <mergeCell ref="A55:A57"/>
    <mergeCell ref="A58:A60"/>
    <mergeCell ref="A61:A63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view="pageLayout" topLeftCell="A67" zoomScaleNormal="100" workbookViewId="0">
      <selection activeCell="F77" sqref="F77"/>
    </sheetView>
  </sheetViews>
  <sheetFormatPr defaultRowHeight="14.4" x14ac:dyDescent="0.3"/>
  <cols>
    <col min="1" max="1" width="5.21875" customWidth="1"/>
    <col min="2" max="2" width="27.88671875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77734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35">
      <c r="B6" s="1" t="s">
        <v>69</v>
      </c>
      <c r="F6" s="2"/>
      <c r="G6" s="2"/>
      <c r="K6" s="2" t="s">
        <v>0</v>
      </c>
    </row>
    <row r="7" spans="1:11" ht="15" thickBot="1" x14ac:dyDescent="0.35">
      <c r="A7" s="405" t="s">
        <v>1</v>
      </c>
      <c r="B7" s="408" t="s">
        <v>2</v>
      </c>
      <c r="C7" s="411" t="s">
        <v>3</v>
      </c>
      <c r="D7" s="411"/>
      <c r="E7" s="411"/>
      <c r="F7" s="411"/>
      <c r="G7" s="412"/>
      <c r="H7" s="400" t="s">
        <v>13</v>
      </c>
      <c r="I7" s="401"/>
      <c r="J7" s="402"/>
      <c r="K7" s="403"/>
    </row>
    <row r="8" spans="1:11" x14ac:dyDescent="0.3">
      <c r="A8" s="406"/>
      <c r="B8" s="409"/>
      <c r="C8" s="404" t="s">
        <v>20</v>
      </c>
      <c r="D8" s="398"/>
      <c r="E8" s="398" t="s">
        <v>4</v>
      </c>
      <c r="F8" s="398" t="s">
        <v>21</v>
      </c>
      <c r="G8" s="396" t="s">
        <v>22</v>
      </c>
      <c r="H8" s="13"/>
      <c r="I8" s="14"/>
      <c r="J8" s="14"/>
      <c r="K8" s="27"/>
    </row>
    <row r="9" spans="1:11" ht="29.4" thickBot="1" x14ac:dyDescent="0.35">
      <c r="A9" s="407"/>
      <c r="B9" s="410"/>
      <c r="C9" s="46" t="s">
        <v>19</v>
      </c>
      <c r="D9" s="28" t="s">
        <v>29</v>
      </c>
      <c r="E9" s="399"/>
      <c r="F9" s="399"/>
      <c r="G9" s="39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35">
      <c r="A10" s="387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35">
      <c r="A11" s="38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35">
      <c r="A12" s="389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35">
      <c r="A13" s="38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35">
      <c r="A14" s="388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>SUM(F16:F17)</f>
        <v>423005.94</v>
      </c>
      <c r="G15" s="64">
        <f>SUM(G16:G17)</f>
        <v>60680.66</v>
      </c>
      <c r="H15" s="57"/>
      <c r="I15" s="57"/>
      <c r="J15" s="57"/>
      <c r="K15" s="62"/>
    </row>
    <row r="16" spans="1:11" x14ac:dyDescent="0.3">
      <c r="A16" s="38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35">
      <c r="A17" s="389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2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">
      <c r="A19" s="388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2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35">
      <c r="A20" s="388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35">
      <c r="A21" s="389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2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35">
      <c r="A22" s="38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">
      <c r="A23" s="388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2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35">
      <c r="A24" s="388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2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35">
      <c r="A25" s="388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2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35">
      <c r="A26" s="38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35">
      <c r="A27" s="38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35">
      <c r="A28" s="387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>SUM(F29:F33)</f>
        <v>181396.59</v>
      </c>
      <c r="G28" s="64">
        <f>SUM(G29:G33)</f>
        <v>92526.24</v>
      </c>
      <c r="H28" s="57"/>
      <c r="I28" s="57"/>
      <c r="J28" s="57"/>
      <c r="K28" s="62"/>
    </row>
    <row r="29" spans="1:11" x14ac:dyDescent="0.3">
      <c r="A29" s="388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2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">
      <c r="A30" s="388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">
      <c r="A31" s="388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2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">
      <c r="A32" s="38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35">
      <c r="A33" s="38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35">
      <c r="A34" s="38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35">
      <c r="A35" s="38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35">
      <c r="A36" s="387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35">
      <c r="A37" s="388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35">
      <c r="A38" s="388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35">
      <c r="A39" s="389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35">
      <c r="A40" s="390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>SUM(F41:F43)</f>
        <v>120359.20999999999</v>
      </c>
      <c r="G40" s="64">
        <f>SUM(G41:G43)</f>
        <v>0</v>
      </c>
      <c r="H40" s="57"/>
      <c r="I40" s="57"/>
      <c r="J40" s="57"/>
      <c r="K40" s="62"/>
    </row>
    <row r="41" spans="1:11" x14ac:dyDescent="0.3">
      <c r="A41" s="391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">
      <c r="A42" s="391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35">
      <c r="A43" s="392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35">
      <c r="A44" s="387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>SUM(F45:F46)</f>
        <v>95000</v>
      </c>
      <c r="G44" s="64">
        <f>SUM(G45:G46)</f>
        <v>0</v>
      </c>
      <c r="H44" s="57"/>
      <c r="I44" s="57"/>
      <c r="J44" s="57"/>
      <c r="K44" s="62"/>
    </row>
    <row r="45" spans="1:11" x14ac:dyDescent="0.3">
      <c r="A45" s="388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35">
      <c r="A46" s="389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2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35">
      <c r="A47" s="387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">
      <c r="A48" s="388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35">
      <c r="A49" s="389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35">
      <c r="A50" s="387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>SUM(F51:F54)</f>
        <v>303196.02</v>
      </c>
      <c r="G50" s="64">
        <f>SUM(G51:G54)</f>
        <v>0</v>
      </c>
      <c r="H50" s="57"/>
      <c r="I50" s="57"/>
      <c r="J50" s="57"/>
      <c r="K50" s="62"/>
    </row>
    <row r="51" spans="1:11" x14ac:dyDescent="0.3">
      <c r="A51" s="388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">
      <c r="A52" s="388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">
      <c r="A53" s="388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35">
      <c r="A54" s="389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2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35">
      <c r="A55" s="387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>SUM(F56:F59)</f>
        <v>803188.24</v>
      </c>
      <c r="G55" s="56">
        <f>SUM(G56:G59)</f>
        <v>80599.839999999997</v>
      </c>
      <c r="H55" s="57"/>
      <c r="I55" s="57"/>
      <c r="J55" s="57"/>
      <c r="K55" s="62"/>
    </row>
    <row r="56" spans="1:11" x14ac:dyDescent="0.3">
      <c r="A56" s="388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">
      <c r="A57" s="388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">
      <c r="A58" s="388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35">
      <c r="A59" s="389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2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35">
      <c r="A60" s="390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">
      <c r="A61" s="391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35">
      <c r="A62" s="392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35">
      <c r="A63" s="387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">
      <c r="A64" s="388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35">
      <c r="A65" s="389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35">
      <c r="A66" s="387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">
      <c r="A67" s="388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35">
      <c r="A68" s="389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2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35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35">
      <c r="A70" s="387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>SUM(F71:F73)</f>
        <v>323435.04000000004</v>
      </c>
      <c r="G70" s="64">
        <f>SUM(G71:G73)</f>
        <v>2970.18</v>
      </c>
      <c r="H70" s="89"/>
      <c r="I70" s="89"/>
      <c r="J70" s="90"/>
      <c r="K70" s="62"/>
    </row>
    <row r="71" spans="1:11" x14ac:dyDescent="0.3">
      <c r="A71" s="388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2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">
      <c r="A72" s="388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35">
      <c r="A73" s="389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35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">
      <c r="A75" s="393" t="s">
        <v>56</v>
      </c>
      <c r="B75" s="393"/>
      <c r="C75" s="393"/>
    </row>
    <row r="76" spans="1:11" x14ac:dyDescent="0.3">
      <c r="A76" s="394" t="s">
        <v>27</v>
      </c>
      <c r="B76" s="394"/>
      <c r="C76" s="394"/>
      <c r="E76" t="s">
        <v>26</v>
      </c>
    </row>
    <row r="77" spans="1:11" ht="21" customHeight="1" x14ac:dyDescent="0.3">
      <c r="A77" s="386" t="s">
        <v>28</v>
      </c>
      <c r="B77" s="386"/>
      <c r="C77" s="38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8:A21"/>
    <mergeCell ref="A47:A49"/>
    <mergeCell ref="A77:C77"/>
    <mergeCell ref="A76:C76"/>
    <mergeCell ref="A40:A43"/>
    <mergeCell ref="A55:A59"/>
    <mergeCell ref="A70:A73"/>
    <mergeCell ref="A63:A65"/>
    <mergeCell ref="A22:A27"/>
    <mergeCell ref="A28:A33"/>
    <mergeCell ref="A66:A68"/>
    <mergeCell ref="A60:A62"/>
    <mergeCell ref="A50:A54"/>
    <mergeCell ref="A75:C75"/>
    <mergeCell ref="A34:A35"/>
    <mergeCell ref="A36:A39"/>
    <mergeCell ref="A15:A17"/>
    <mergeCell ref="A44:A46"/>
    <mergeCell ref="A1:K1"/>
    <mergeCell ref="A2:K2"/>
    <mergeCell ref="A3:K3"/>
    <mergeCell ref="A4:K4"/>
    <mergeCell ref="C8:D8"/>
    <mergeCell ref="E8:E9"/>
    <mergeCell ref="H7:K7"/>
    <mergeCell ref="B7:B9"/>
    <mergeCell ref="A10:A12"/>
    <mergeCell ref="A13:A14"/>
    <mergeCell ref="F8:F9"/>
    <mergeCell ref="C7:G7"/>
    <mergeCell ref="G8:G9"/>
    <mergeCell ref="A7:A9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7"/>
  <sheetViews>
    <sheetView view="pageLayout" topLeftCell="A19" zoomScaleNormal="100" workbookViewId="0">
      <selection activeCell="K27" sqref="K27"/>
    </sheetView>
  </sheetViews>
  <sheetFormatPr defaultRowHeight="14.4" x14ac:dyDescent="0.3"/>
  <cols>
    <col min="1" max="1" width="5.21875" customWidth="1"/>
    <col min="2" max="2" width="27.88671875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77734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35">
      <c r="B6" s="1" t="s">
        <v>71</v>
      </c>
      <c r="F6" s="2"/>
      <c r="G6" s="2"/>
      <c r="K6" s="2" t="s">
        <v>0</v>
      </c>
    </row>
    <row r="7" spans="1:11" ht="15" thickBot="1" x14ac:dyDescent="0.35">
      <c r="A7" s="405" t="s">
        <v>1</v>
      </c>
      <c r="B7" s="408" t="s">
        <v>2</v>
      </c>
      <c r="C7" s="411" t="s">
        <v>3</v>
      </c>
      <c r="D7" s="411"/>
      <c r="E7" s="411"/>
      <c r="F7" s="411"/>
      <c r="G7" s="412"/>
      <c r="H7" s="400" t="s">
        <v>13</v>
      </c>
      <c r="I7" s="401"/>
      <c r="J7" s="402"/>
      <c r="K7" s="403"/>
    </row>
    <row r="8" spans="1:11" x14ac:dyDescent="0.3">
      <c r="A8" s="406"/>
      <c r="B8" s="409"/>
      <c r="C8" s="404" t="s">
        <v>20</v>
      </c>
      <c r="D8" s="398"/>
      <c r="E8" s="398" t="s">
        <v>4</v>
      </c>
      <c r="F8" s="398" t="s">
        <v>21</v>
      </c>
      <c r="G8" s="396" t="s">
        <v>22</v>
      </c>
      <c r="H8" s="13"/>
      <c r="I8" s="14"/>
      <c r="J8" s="14"/>
      <c r="K8" s="27"/>
    </row>
    <row r="9" spans="1:11" ht="29.4" thickBot="1" x14ac:dyDescent="0.35">
      <c r="A9" s="407"/>
      <c r="B9" s="410"/>
      <c r="C9" s="46" t="s">
        <v>19</v>
      </c>
      <c r="D9" s="28" t="s">
        <v>29</v>
      </c>
      <c r="E9" s="399"/>
      <c r="F9" s="399"/>
      <c r="G9" s="39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35">
      <c r="A10" s="38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35">
      <c r="A11" s="38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35">
      <c r="A12" s="389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35">
      <c r="A13" s="38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35">
      <c r="A14" s="388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>SUM(F16:F17)</f>
        <v>417492.38</v>
      </c>
      <c r="G15" s="64">
        <f>SUM(G16:G17)</f>
        <v>66928.86</v>
      </c>
      <c r="H15" s="57"/>
      <c r="I15" s="57"/>
      <c r="J15" s="57"/>
      <c r="K15" s="62"/>
    </row>
    <row r="16" spans="1:11" x14ac:dyDescent="0.3">
      <c r="A16" s="38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35">
      <c r="A17" s="389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2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">
      <c r="A19" s="388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2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35">
      <c r="A20" s="388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35">
      <c r="A21" s="389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2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35">
      <c r="A22" s="38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">
      <c r="A23" s="388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2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35">
      <c r="A24" s="38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35">
      <c r="A25" s="388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2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35">
      <c r="A26" s="38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35">
      <c r="A27" s="38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35">
      <c r="A28" s="387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>SUM(F29:F33)</f>
        <v>151024.65999999997</v>
      </c>
      <c r="G28" s="64">
        <f>SUM(G29:G33)</f>
        <v>211501.24</v>
      </c>
      <c r="H28" s="57"/>
      <c r="I28" s="57"/>
      <c r="J28" s="57"/>
      <c r="K28" s="62"/>
    </row>
    <row r="29" spans="1:11" x14ac:dyDescent="0.3">
      <c r="A29" s="388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2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">
      <c r="A30" s="388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">
      <c r="A31" s="388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2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">
      <c r="A32" s="38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35">
      <c r="A33" s="38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35">
      <c r="A34" s="38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35">
      <c r="A35" s="38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35">
      <c r="A36" s="387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35">
      <c r="A37" s="388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35">
      <c r="A38" s="388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35">
      <c r="A39" s="389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35">
      <c r="A40" s="390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>SUM(F41:F43)</f>
        <v>65000</v>
      </c>
      <c r="G40" s="64">
        <f>SUM(G41:G43)</f>
        <v>109151.79</v>
      </c>
      <c r="H40" s="57"/>
      <c r="I40" s="57"/>
      <c r="J40" s="57"/>
      <c r="K40" s="62"/>
    </row>
    <row r="41" spans="1:11" x14ac:dyDescent="0.3">
      <c r="A41" s="391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">
      <c r="A42" s="391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35">
      <c r="A43" s="392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2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35">
      <c r="A44" s="387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>SUM(F45:F46)</f>
        <v>93000</v>
      </c>
      <c r="G44" s="64">
        <f>SUM(G45:G46)</f>
        <v>0</v>
      </c>
      <c r="H44" s="57"/>
      <c r="I44" s="57"/>
      <c r="J44" s="57"/>
      <c r="K44" s="62"/>
    </row>
    <row r="45" spans="1:11" x14ac:dyDescent="0.3">
      <c r="A45" s="388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35">
      <c r="A46" s="389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2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35">
      <c r="A47" s="387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">
      <c r="A48" s="388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35">
      <c r="A49" s="389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35">
      <c r="A50" s="387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>SUM(F51:F54)</f>
        <v>295360.70999999996</v>
      </c>
      <c r="G50" s="64">
        <f>SUM(G51:G54)</f>
        <v>3198.98</v>
      </c>
      <c r="H50" s="57"/>
      <c r="I50" s="57"/>
      <c r="J50" s="57"/>
      <c r="K50" s="62"/>
    </row>
    <row r="51" spans="1:11" x14ac:dyDescent="0.3">
      <c r="A51" s="388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">
      <c r="A52" s="388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">
      <c r="A53" s="388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35">
      <c r="A54" s="389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2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35">
      <c r="A55" s="387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>SUM(F56:F59)</f>
        <v>762888.24</v>
      </c>
      <c r="G55" s="56">
        <f>SUM(G56:G59)</f>
        <v>162899.76</v>
      </c>
      <c r="H55" s="57"/>
      <c r="I55" s="57"/>
      <c r="J55" s="57"/>
      <c r="K55" s="62"/>
    </row>
    <row r="56" spans="1:11" x14ac:dyDescent="0.3">
      <c r="A56" s="388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">
      <c r="A57" s="388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">
      <c r="A58" s="388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35">
      <c r="A59" s="389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2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35">
      <c r="A60" s="390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">
      <c r="A61" s="391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35">
      <c r="A62" s="392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35">
      <c r="A63" s="387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">
      <c r="A64" s="388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35">
      <c r="A65" s="389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35">
      <c r="A66" s="387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">
      <c r="A67" s="388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35">
      <c r="A68" s="389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2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35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35">
      <c r="A70" s="387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>SUM(F71:F73)</f>
        <v>314885.04000000004</v>
      </c>
      <c r="G70" s="64">
        <f>SUM(G71:G73)</f>
        <v>12164.49</v>
      </c>
      <c r="H70" s="89"/>
      <c r="I70" s="89"/>
      <c r="J70" s="90"/>
      <c r="K70" s="62"/>
    </row>
    <row r="71" spans="1:11" x14ac:dyDescent="0.3">
      <c r="A71" s="388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2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">
      <c r="A72" s="388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35">
      <c r="A73" s="389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35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">
      <c r="A75" s="393" t="s">
        <v>72</v>
      </c>
      <c r="B75" s="393"/>
      <c r="C75" s="393"/>
    </row>
    <row r="76" spans="1:11" x14ac:dyDescent="0.3">
      <c r="A76" s="394" t="s">
        <v>27</v>
      </c>
      <c r="B76" s="394"/>
      <c r="C76" s="394"/>
      <c r="E76" t="s">
        <v>26</v>
      </c>
    </row>
    <row r="77" spans="1:11" ht="21" customHeight="1" x14ac:dyDescent="0.3">
      <c r="A77" s="386" t="s">
        <v>28</v>
      </c>
      <c r="B77" s="386"/>
      <c r="C77" s="38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0:A43"/>
    <mergeCell ref="A44:A46"/>
    <mergeCell ref="A34:A35"/>
    <mergeCell ref="A36:A39"/>
    <mergeCell ref="A77:C77"/>
    <mergeCell ref="A47:A49"/>
    <mergeCell ref="A50:A54"/>
    <mergeCell ref="A55:A59"/>
    <mergeCell ref="A60:A62"/>
    <mergeCell ref="A70:A73"/>
    <mergeCell ref="A75:C75"/>
    <mergeCell ref="A63:A65"/>
    <mergeCell ref="A66:A68"/>
    <mergeCell ref="A76:C76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9"/>
  <sheetViews>
    <sheetView view="pageLayout" topLeftCell="A79" zoomScaleNormal="100" workbookViewId="0">
      <selection activeCell="G20" sqref="G20"/>
    </sheetView>
  </sheetViews>
  <sheetFormatPr defaultRowHeight="14.4" x14ac:dyDescent="0.3"/>
  <cols>
    <col min="1" max="1" width="5.21875" customWidth="1"/>
    <col min="2" max="2" width="29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77734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35">
      <c r="B6" s="1" t="s">
        <v>76</v>
      </c>
      <c r="F6" s="2"/>
      <c r="G6" s="2"/>
      <c r="K6" s="2" t="s">
        <v>0</v>
      </c>
    </row>
    <row r="7" spans="1:11" ht="15" thickBot="1" x14ac:dyDescent="0.35">
      <c r="A7" s="405" t="s">
        <v>1</v>
      </c>
      <c r="B7" s="408" t="s">
        <v>2</v>
      </c>
      <c r="C7" s="411" t="s">
        <v>3</v>
      </c>
      <c r="D7" s="411"/>
      <c r="E7" s="411"/>
      <c r="F7" s="411"/>
      <c r="G7" s="412"/>
      <c r="H7" s="400" t="s">
        <v>13</v>
      </c>
      <c r="I7" s="401"/>
      <c r="J7" s="402"/>
      <c r="K7" s="403"/>
    </row>
    <row r="8" spans="1:11" x14ac:dyDescent="0.3">
      <c r="A8" s="406"/>
      <c r="B8" s="409"/>
      <c r="C8" s="404" t="s">
        <v>20</v>
      </c>
      <c r="D8" s="398"/>
      <c r="E8" s="398" t="s">
        <v>4</v>
      </c>
      <c r="F8" s="398" t="s">
        <v>21</v>
      </c>
      <c r="G8" s="396" t="s">
        <v>22</v>
      </c>
      <c r="H8" s="13"/>
      <c r="I8" s="14"/>
      <c r="J8" s="14"/>
      <c r="K8" s="27"/>
    </row>
    <row r="9" spans="1:11" ht="29.4" thickBot="1" x14ac:dyDescent="0.35">
      <c r="A9" s="407"/>
      <c r="B9" s="410"/>
      <c r="C9" s="46" t="s">
        <v>19</v>
      </c>
      <c r="D9" s="28" t="s">
        <v>29</v>
      </c>
      <c r="E9" s="399"/>
      <c r="F9" s="399"/>
      <c r="G9" s="39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35">
      <c r="A10" s="38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35">
      <c r="A11" s="38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35">
      <c r="A12" s="389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35">
      <c r="A13" s="38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35">
      <c r="A14" s="388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>SUM(F16:F17)</f>
        <v>401684.29</v>
      </c>
      <c r="G15" s="64">
        <f>SUM(G16:G17)</f>
        <v>79900.7</v>
      </c>
      <c r="H15" s="57"/>
      <c r="I15" s="57"/>
      <c r="J15" s="57"/>
      <c r="K15" s="62"/>
    </row>
    <row r="16" spans="1:11" x14ac:dyDescent="0.3">
      <c r="A16" s="38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35">
      <c r="A17" s="389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2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">
      <c r="A19" s="388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2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35">
      <c r="A20" s="388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2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35">
      <c r="A21" s="389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2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35">
      <c r="A22" s="38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">
      <c r="A23" s="388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2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35">
      <c r="A24" s="38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35">
      <c r="A25" s="388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2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35">
      <c r="A26" s="38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35">
      <c r="A27" s="38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35">
      <c r="A28" s="387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>SUM(F29:F33)</f>
        <v>314004.66000000003</v>
      </c>
      <c r="G28" s="64">
        <f>SUM(G29:G33)</f>
        <v>402516.56</v>
      </c>
      <c r="H28" s="57"/>
      <c r="I28" s="57"/>
      <c r="J28" s="57"/>
      <c r="K28" s="62"/>
    </row>
    <row r="29" spans="1:11" x14ac:dyDescent="0.3">
      <c r="A29" s="388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2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">
      <c r="A30" s="388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">
      <c r="A31" s="388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">
      <c r="A32" s="38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35">
      <c r="A33" s="38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35">
      <c r="A34" s="38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35">
      <c r="A35" s="38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35">
      <c r="A36" s="38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2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35">
      <c r="A37" s="388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35">
      <c r="A38" s="388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35">
      <c r="A39" s="388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35">
      <c r="A40" s="389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35">
      <c r="A41" s="39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">
      <c r="A42" s="391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">
      <c r="A43" s="391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35">
      <c r="A44" s="392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35">
      <c r="A45" s="38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">
      <c r="A46" s="388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35">
      <c r="A47" s="389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35">
      <c r="A48" s="38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">
      <c r="A49" s="388"/>
      <c r="B49" s="59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35">
      <c r="A50" s="389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35">
      <c r="A51" s="38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>SUM(F52:F55)</f>
        <v>290781.70999999996</v>
      </c>
      <c r="G51" s="64">
        <f>SUM(G52:G55)</f>
        <v>8933.9599999999991</v>
      </c>
      <c r="H51" s="57"/>
      <c r="I51" s="57"/>
      <c r="J51" s="57"/>
      <c r="K51" s="62"/>
    </row>
    <row r="52" spans="1:11" x14ac:dyDescent="0.3">
      <c r="A52" s="388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">
      <c r="A53" s="388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">
      <c r="A54" s="388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35">
      <c r="A55" s="389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2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35">
      <c r="A56" s="38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>SUM(F57:F60)</f>
        <v>702638.24</v>
      </c>
      <c r="G56" s="56">
        <f>SUM(G57:G60)</f>
        <v>275629.68</v>
      </c>
      <c r="H56" s="57"/>
      <c r="I56" s="57"/>
      <c r="J56" s="57"/>
      <c r="K56" s="62"/>
    </row>
    <row r="57" spans="1:11" x14ac:dyDescent="0.3">
      <c r="A57" s="388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">
      <c r="A58" s="388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">
      <c r="A59" s="388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2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35">
      <c r="A60" s="389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35">
      <c r="A61" s="39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">
      <c r="A62" s="391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35">
      <c r="A63" s="392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35">
      <c r="A64" s="38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">
      <c r="A65" s="388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">
      <c r="A66" s="388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35">
      <c r="A67" s="389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35">
      <c r="A68" s="387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">
      <c r="A69" s="388"/>
      <c r="B69" s="47" t="s">
        <v>32</v>
      </c>
      <c r="C69" s="49">
        <v>0</v>
      </c>
      <c r="D69" s="49">
        <v>1100</v>
      </c>
      <c r="E69" s="85">
        <v>0</v>
      </c>
      <c r="F69" s="80">
        <f t="shared" si="2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35">
      <c r="A70" s="389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2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35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35">
      <c r="A72" s="38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>SUM(F73:F75)</f>
        <v>148244.74000000002</v>
      </c>
      <c r="G72" s="64">
        <f>SUM(G73:G75)</f>
        <v>32843.97</v>
      </c>
      <c r="H72" s="89"/>
      <c r="I72" s="89"/>
      <c r="J72" s="90"/>
      <c r="K72" s="62"/>
    </row>
    <row r="73" spans="1:11" x14ac:dyDescent="0.3">
      <c r="A73" s="388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2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">
      <c r="A74" s="388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35">
      <c r="A75" s="389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35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">
      <c r="A77" s="393" t="s">
        <v>75</v>
      </c>
      <c r="B77" s="393"/>
      <c r="C77" s="393"/>
    </row>
    <row r="78" spans="1:11" x14ac:dyDescent="0.3">
      <c r="A78" s="394" t="s">
        <v>27</v>
      </c>
      <c r="B78" s="394"/>
      <c r="C78" s="394"/>
      <c r="E78" t="s">
        <v>26</v>
      </c>
    </row>
    <row r="79" spans="1:11" ht="21" customHeight="1" x14ac:dyDescent="0.3">
      <c r="A79" s="386" t="s">
        <v>28</v>
      </c>
      <c r="B79" s="386"/>
      <c r="C79" s="38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0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9"/>
  <sheetViews>
    <sheetView view="pageLayout" topLeftCell="B1" zoomScaleNormal="100" workbookViewId="0">
      <selection activeCell="D101" sqref="D101"/>
    </sheetView>
  </sheetViews>
  <sheetFormatPr defaultRowHeight="14.4" x14ac:dyDescent="0.3"/>
  <cols>
    <col min="1" max="1" width="5.21875" customWidth="1"/>
    <col min="2" max="2" width="29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109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40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35">
      <c r="B6" s="1" t="s">
        <v>77</v>
      </c>
      <c r="F6" s="2"/>
      <c r="G6" s="2"/>
      <c r="K6" s="2" t="s">
        <v>0</v>
      </c>
    </row>
    <row r="7" spans="1:11" ht="15" thickBot="1" x14ac:dyDescent="0.35">
      <c r="A7" s="405" t="s">
        <v>1</v>
      </c>
      <c r="B7" s="408" t="s">
        <v>2</v>
      </c>
      <c r="C7" s="411" t="s">
        <v>3</v>
      </c>
      <c r="D7" s="411"/>
      <c r="E7" s="411"/>
      <c r="F7" s="411"/>
      <c r="G7" s="412"/>
      <c r="H7" s="400" t="s">
        <v>13</v>
      </c>
      <c r="I7" s="401"/>
      <c r="J7" s="402"/>
      <c r="K7" s="403"/>
    </row>
    <row r="8" spans="1:11" x14ac:dyDescent="0.3">
      <c r="A8" s="406"/>
      <c r="B8" s="409"/>
      <c r="C8" s="404" t="s">
        <v>20</v>
      </c>
      <c r="D8" s="398"/>
      <c r="E8" s="398" t="s">
        <v>4</v>
      </c>
      <c r="F8" s="398" t="s">
        <v>21</v>
      </c>
      <c r="G8" s="396" t="s">
        <v>22</v>
      </c>
      <c r="H8" s="13"/>
      <c r="I8" s="14"/>
      <c r="J8" s="14"/>
      <c r="K8" s="27"/>
    </row>
    <row r="9" spans="1:11" ht="29.4" thickBot="1" x14ac:dyDescent="0.35">
      <c r="A9" s="407"/>
      <c r="B9" s="410"/>
      <c r="C9" s="46" t="s">
        <v>19</v>
      </c>
      <c r="D9" s="28" t="s">
        <v>29</v>
      </c>
      <c r="E9" s="399"/>
      <c r="F9" s="399"/>
      <c r="G9" s="39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35">
      <c r="A10" s="38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35">
      <c r="A11" s="38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35">
      <c r="A12" s="389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35">
      <c r="A13" s="38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35">
      <c r="A14" s="388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35">
      <c r="A15" s="387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57"/>
      <c r="I15" s="57"/>
      <c r="J15" s="57"/>
      <c r="K15" s="62"/>
    </row>
    <row r="16" spans="1:11" x14ac:dyDescent="0.3">
      <c r="A16" s="38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35">
      <c r="A17" s="389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2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35">
      <c r="A18" s="38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">
      <c r="A19" s="388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2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35">
      <c r="A20" s="388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2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35">
      <c r="A21" s="389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2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35">
      <c r="A22" s="38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">
      <c r="A23" s="388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2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35">
      <c r="A24" s="38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35">
      <c r="A25" s="388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2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35">
      <c r="A26" s="38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35">
      <c r="A27" s="389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2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35">
      <c r="A28" s="387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57"/>
      <c r="I28" s="57"/>
      <c r="J28" s="57"/>
      <c r="K28" s="62"/>
    </row>
    <row r="29" spans="1:11" x14ac:dyDescent="0.3">
      <c r="A29" s="388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2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">
      <c r="A30" s="388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">
      <c r="A31" s="388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">
      <c r="A32" s="38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35">
      <c r="A33" s="38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35">
      <c r="A34" s="38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35">
      <c r="A35" s="38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35">
      <c r="A36" s="38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35">
      <c r="A37" s="388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35">
      <c r="A38" s="388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35">
      <c r="A39" s="388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35">
      <c r="A40" s="389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35">
      <c r="A41" s="39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">
      <c r="A42" s="391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">
      <c r="A43" s="391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35">
      <c r="A44" s="392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35">
      <c r="A45" s="38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">
      <c r="A46" s="388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35">
      <c r="A47" s="389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35">
      <c r="A48" s="38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">
      <c r="A49" s="388"/>
      <c r="B49" s="118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35">
      <c r="A50" s="389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35">
      <c r="A51" s="38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57"/>
      <c r="I51" s="57"/>
      <c r="J51" s="57"/>
      <c r="K51" s="62"/>
    </row>
    <row r="52" spans="1:11" x14ac:dyDescent="0.3">
      <c r="A52" s="388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">
      <c r="A53" s="388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">
      <c r="A54" s="388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35">
      <c r="A55" s="389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2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35">
      <c r="A56" s="38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57"/>
      <c r="I56" s="57"/>
      <c r="J56" s="57"/>
      <c r="K56" s="62"/>
    </row>
    <row r="57" spans="1:11" x14ac:dyDescent="0.3">
      <c r="A57" s="388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">
      <c r="A58" s="388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">
      <c r="A59" s="388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2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35">
      <c r="A60" s="389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35">
      <c r="A61" s="39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">
      <c r="A62" s="391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35">
      <c r="A63" s="392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35">
      <c r="A64" s="38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">
      <c r="A65" s="388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">
      <c r="A66" s="388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35">
      <c r="A67" s="389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35">
      <c r="A68" s="387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">
      <c r="A69" s="388"/>
      <c r="B69" s="47" t="s">
        <v>32</v>
      </c>
      <c r="C69" s="49">
        <v>0</v>
      </c>
      <c r="D69" s="49">
        <v>221100</v>
      </c>
      <c r="E69" s="85">
        <v>0</v>
      </c>
      <c r="F69" s="80">
        <f t="shared" si="2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35">
      <c r="A70" s="388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2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35">
      <c r="A71" s="389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35">
      <c r="A72" s="38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">
      <c r="A73" s="388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2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">
      <c r="A74" s="388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35">
      <c r="A75" s="389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35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">
      <c r="A77" s="393" t="s">
        <v>78</v>
      </c>
      <c r="B77" s="393"/>
      <c r="C77" s="393"/>
    </row>
    <row r="78" spans="1:11" x14ac:dyDescent="0.3">
      <c r="A78" s="394" t="s">
        <v>27</v>
      </c>
      <c r="B78" s="394"/>
      <c r="C78" s="394"/>
      <c r="E78" t="s">
        <v>26</v>
      </c>
    </row>
    <row r="79" spans="1:11" ht="21" customHeight="1" x14ac:dyDescent="0.3">
      <c r="A79" s="386" t="s">
        <v>28</v>
      </c>
      <c r="B79" s="386"/>
      <c r="C79" s="38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1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zoomScaleNormal="100" workbookViewId="0">
      <selection sqref="A1:K164"/>
    </sheetView>
  </sheetViews>
  <sheetFormatPr defaultRowHeight="14.4" x14ac:dyDescent="0.3"/>
  <cols>
    <col min="1" max="1" width="5.21875" customWidth="1"/>
    <col min="2" max="2" width="29" customWidth="1"/>
    <col min="3" max="3" width="15.5546875" customWidth="1"/>
    <col min="4" max="4" width="15.6640625" customWidth="1"/>
    <col min="5" max="5" width="14" customWidth="1"/>
    <col min="6" max="6" width="14.33203125" customWidth="1"/>
    <col min="7" max="7" width="14.109375" customWidth="1"/>
    <col min="8" max="9" width="9.21875" customWidth="1"/>
    <col min="10" max="10" width="7.77734375" customWidth="1"/>
    <col min="11" max="11" width="8.77734375" customWidth="1"/>
  </cols>
  <sheetData>
    <row r="1" spans="1:11" x14ac:dyDescent="0.3">
      <c r="A1" s="395" t="s">
        <v>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x14ac:dyDescent="0.3">
      <c r="A2" s="395" t="s">
        <v>46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x14ac:dyDescent="0.3">
      <c r="A3" s="395" t="s">
        <v>45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</row>
    <row r="4" spans="1:11" x14ac:dyDescent="0.3">
      <c r="A4" s="395" t="s">
        <v>83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</row>
    <row r="5" spans="1:11" ht="21" x14ac:dyDescent="0.3">
      <c r="A5" s="267"/>
      <c r="B5" s="267"/>
      <c r="C5" s="267"/>
      <c r="D5" s="267"/>
      <c r="E5" s="267"/>
      <c r="F5" s="267"/>
      <c r="G5" s="268"/>
      <c r="H5" s="267"/>
      <c r="I5" s="267"/>
      <c r="J5" s="267"/>
      <c r="K5" s="267"/>
    </row>
    <row r="6" spans="1:11" ht="24" thickBot="1" x14ac:dyDescent="0.5">
      <c r="A6" s="269"/>
      <c r="B6" s="265" t="s">
        <v>79</v>
      </c>
      <c r="C6" s="269"/>
      <c r="D6" s="269"/>
      <c r="E6" s="270"/>
      <c r="F6" s="271"/>
      <c r="G6" s="271"/>
      <c r="H6" s="269"/>
      <c r="I6" s="269"/>
      <c r="J6" s="269"/>
      <c r="K6" s="271" t="s">
        <v>0</v>
      </c>
    </row>
    <row r="7" spans="1:11" ht="15" thickBot="1" x14ac:dyDescent="0.35">
      <c r="A7" s="433" t="s">
        <v>1</v>
      </c>
      <c r="B7" s="436" t="s">
        <v>2</v>
      </c>
      <c r="C7" s="439" t="s">
        <v>3</v>
      </c>
      <c r="D7" s="439"/>
      <c r="E7" s="439"/>
      <c r="F7" s="439"/>
      <c r="G7" s="440"/>
      <c r="H7" s="426" t="s">
        <v>13</v>
      </c>
      <c r="I7" s="427"/>
      <c r="J7" s="428"/>
      <c r="K7" s="429"/>
    </row>
    <row r="8" spans="1:11" x14ac:dyDescent="0.3">
      <c r="A8" s="434"/>
      <c r="B8" s="437"/>
      <c r="C8" s="430" t="s">
        <v>20</v>
      </c>
      <c r="D8" s="424"/>
      <c r="E8" s="431" t="s">
        <v>4</v>
      </c>
      <c r="F8" s="424" t="s">
        <v>21</v>
      </c>
      <c r="G8" s="422" t="s">
        <v>22</v>
      </c>
      <c r="H8" s="167"/>
      <c r="I8" s="168"/>
      <c r="J8" s="168"/>
      <c r="K8" s="266"/>
    </row>
    <row r="9" spans="1:11" ht="29.4" thickBot="1" x14ac:dyDescent="0.35">
      <c r="A9" s="435"/>
      <c r="B9" s="438"/>
      <c r="C9" s="169" t="s">
        <v>19</v>
      </c>
      <c r="D9" s="170" t="s">
        <v>29</v>
      </c>
      <c r="E9" s="432"/>
      <c r="F9" s="425"/>
      <c r="G9" s="423"/>
      <c r="H9" s="171" t="s">
        <v>14</v>
      </c>
      <c r="I9" s="172" t="s">
        <v>15</v>
      </c>
      <c r="J9" s="172" t="s">
        <v>23</v>
      </c>
      <c r="K9" s="173" t="s">
        <v>17</v>
      </c>
    </row>
    <row r="10" spans="1:11" ht="15" thickBot="1" x14ac:dyDescent="0.35">
      <c r="A10" s="414">
        <v>801</v>
      </c>
      <c r="B10" s="63" t="s">
        <v>54</v>
      </c>
      <c r="C10" s="151">
        <f>SUM(C11:C12)</f>
        <v>59279716</v>
      </c>
      <c r="D10" s="151">
        <f>SUM(D11:D12)</f>
        <v>59279716</v>
      </c>
      <c r="E10" s="151">
        <f>SUM(E11:E12)</f>
        <v>44962394.5</v>
      </c>
      <c r="F10" s="151">
        <v>58829716</v>
      </c>
      <c r="G10" s="151">
        <f>SUM(G11:G12)</f>
        <v>32186829.829999998</v>
      </c>
      <c r="H10" s="174"/>
      <c r="I10" s="174"/>
      <c r="J10" s="174"/>
      <c r="K10" s="175"/>
    </row>
    <row r="11" spans="1:11" x14ac:dyDescent="0.3">
      <c r="A11" s="415"/>
      <c r="B11" s="176" t="s">
        <v>31</v>
      </c>
      <c r="C11" s="150">
        <v>0</v>
      </c>
      <c r="D11" s="150">
        <v>0</v>
      </c>
      <c r="E11" s="150">
        <v>0</v>
      </c>
      <c r="F11" s="161">
        <f>SUM(D11-E11)</f>
        <v>0</v>
      </c>
      <c r="G11" s="152">
        <v>0</v>
      </c>
      <c r="H11" s="177" t="e">
        <f>SUM(E11/D11*100)</f>
        <v>#DIV/0!</v>
      </c>
      <c r="I11" s="178" t="e">
        <f>SUM(F11/D11*100)</f>
        <v>#DIV/0!</v>
      </c>
      <c r="J11" s="177" t="e">
        <f>SUM(G11/E11*100)</f>
        <v>#DIV/0!</v>
      </c>
      <c r="K11" s="179">
        <f>(D11*100)/$D$76</f>
        <v>0</v>
      </c>
    </row>
    <row r="12" spans="1:11" ht="15" thickBot="1" x14ac:dyDescent="0.35">
      <c r="A12" s="416"/>
      <c r="B12" s="180" t="s">
        <v>30</v>
      </c>
      <c r="C12" s="181">
        <v>59279716</v>
      </c>
      <c r="D12" s="181">
        <v>59279716</v>
      </c>
      <c r="E12" s="272">
        <v>44962394.5</v>
      </c>
      <c r="F12" s="162">
        <f>SUM(D12-E12)</f>
        <v>14317321.5</v>
      </c>
      <c r="G12" s="182">
        <v>32186829.829999998</v>
      </c>
      <c r="H12" s="183">
        <f>SUM(E12/D12*100)</f>
        <v>75.847857469492595</v>
      </c>
      <c r="I12" s="183">
        <f>SUM(F12/D12*100)</f>
        <v>24.152142530507401</v>
      </c>
      <c r="J12" s="177">
        <f>SUM(G12/E12*100)</f>
        <v>71.586111433633718</v>
      </c>
      <c r="K12" s="184">
        <v>81.81</v>
      </c>
    </row>
    <row r="13" spans="1:11" ht="15" thickBot="1" x14ac:dyDescent="0.35">
      <c r="A13" s="414">
        <v>803</v>
      </c>
      <c r="B13" s="63" t="s">
        <v>5</v>
      </c>
      <c r="C13" s="185">
        <f>SUM(C14:C14)</f>
        <v>350000</v>
      </c>
      <c r="D13" s="151">
        <f>SUM(D14:D14)</f>
        <v>350000</v>
      </c>
      <c r="E13" s="151">
        <f>SUM(E14:E14)</f>
        <v>307466.5</v>
      </c>
      <c r="F13" s="151">
        <f>SUM(F14:F14)</f>
        <v>42533.5</v>
      </c>
      <c r="G13" s="153">
        <f>SUM(G14:G14)</f>
        <v>307429.36</v>
      </c>
      <c r="H13" s="174"/>
      <c r="I13" s="174"/>
      <c r="J13" s="174"/>
      <c r="K13" s="186"/>
    </row>
    <row r="14" spans="1:11" ht="15" thickBot="1" x14ac:dyDescent="0.35">
      <c r="A14" s="415"/>
      <c r="B14" s="187" t="s">
        <v>34</v>
      </c>
      <c r="C14" s="188">
        <v>350000</v>
      </c>
      <c r="D14" s="188">
        <v>350000</v>
      </c>
      <c r="E14" s="155">
        <v>307466.5</v>
      </c>
      <c r="F14" s="189">
        <f>SUM(D14-E14)</f>
        <v>42533.5</v>
      </c>
      <c r="G14" s="152">
        <v>307429.36</v>
      </c>
      <c r="H14" s="190">
        <f>SUM(E14/D14*100)</f>
        <v>87.847571428571428</v>
      </c>
      <c r="I14" s="190">
        <f>SUM(F14/D14*100)</f>
        <v>12.152428571428571</v>
      </c>
      <c r="J14" s="177">
        <f>SUM(G14/E14*100)</f>
        <v>99.987920635256188</v>
      </c>
      <c r="K14" s="179">
        <f>(D14*100)/$D$76</f>
        <v>0.46940015286603398</v>
      </c>
    </row>
    <row r="15" spans="1:11" ht="15" thickBot="1" x14ac:dyDescent="0.35">
      <c r="A15" s="414">
        <v>804</v>
      </c>
      <c r="B15" s="63" t="s">
        <v>6</v>
      </c>
      <c r="C15" s="151">
        <f>SUM(C16:C17)</f>
        <v>500000</v>
      </c>
      <c r="D15" s="151">
        <f>SUM(D16:D17)</f>
        <v>280000</v>
      </c>
      <c r="E15" s="151">
        <f>SUM(E16:E17)</f>
        <v>137583.24</v>
      </c>
      <c r="F15" s="151">
        <f>SUM(F16:F17)</f>
        <v>142416.76</v>
      </c>
      <c r="G15" s="153">
        <f>SUM(G16:G17)</f>
        <v>122556.62</v>
      </c>
      <c r="H15" s="174"/>
      <c r="I15" s="174"/>
      <c r="J15" s="174"/>
      <c r="K15" s="186"/>
    </row>
    <row r="16" spans="1:11" x14ac:dyDescent="0.3">
      <c r="A16" s="415"/>
      <c r="B16" s="187" t="s">
        <v>30</v>
      </c>
      <c r="C16" s="191">
        <v>0</v>
      </c>
      <c r="D16" s="191">
        <v>0</v>
      </c>
      <c r="E16" s="152">
        <v>0</v>
      </c>
      <c r="F16" s="161">
        <f>SUM(D16-E16)</f>
        <v>0</v>
      </c>
      <c r="G16" s="152">
        <v>0</v>
      </c>
      <c r="H16" s="177" t="e">
        <f>SUM(E16/D16*100)</f>
        <v>#DIV/0!</v>
      </c>
      <c r="I16" s="177" t="e">
        <f>SUM(F16/D16*100)</f>
        <v>#DIV/0!</v>
      </c>
      <c r="J16" s="177" t="e">
        <f>SUM(G16/E16*100)</f>
        <v>#DIV/0!</v>
      </c>
      <c r="K16" s="179">
        <f>(D16*100)/$D$76</f>
        <v>0</v>
      </c>
    </row>
    <row r="17" spans="1:11" ht="15" thickBot="1" x14ac:dyDescent="0.35">
      <c r="A17" s="416"/>
      <c r="B17" s="192" t="s">
        <v>32</v>
      </c>
      <c r="C17" s="181">
        <v>500000</v>
      </c>
      <c r="D17" s="181">
        <v>280000</v>
      </c>
      <c r="E17" s="156">
        <v>137583.24</v>
      </c>
      <c r="F17" s="162">
        <f>SUM(D17-E17)</f>
        <v>142416.76</v>
      </c>
      <c r="G17" s="182">
        <v>122556.62</v>
      </c>
      <c r="H17" s="193">
        <f>SUM(E17/D17*100)</f>
        <v>49.136871428571425</v>
      </c>
      <c r="I17" s="193">
        <f>SUM(F17/D17*100)</f>
        <v>50.863128571428575</v>
      </c>
      <c r="J17" s="193">
        <f>SUM(G17/E17*100)</f>
        <v>89.078160973676731</v>
      </c>
      <c r="K17" s="184">
        <v>0.4</v>
      </c>
    </row>
    <row r="18" spans="1:11" ht="15" thickBot="1" x14ac:dyDescent="0.35">
      <c r="A18" s="414">
        <v>802</v>
      </c>
      <c r="B18" s="63" t="s">
        <v>24</v>
      </c>
      <c r="C18" s="153">
        <f>SUM(C19:C21)</f>
        <v>6029267</v>
      </c>
      <c r="D18" s="151">
        <f>SUM(D19:D21)</f>
        <v>7975445.5199999996</v>
      </c>
      <c r="E18" s="151">
        <f>SUM(E19:E21)</f>
        <v>6810057.8499999996</v>
      </c>
      <c r="F18" s="151">
        <f>SUM(F19:F21)</f>
        <v>1165387.6700000004</v>
      </c>
      <c r="G18" s="153">
        <f>SUM(G19:G21)</f>
        <v>5805358.9800000004</v>
      </c>
      <c r="H18" s="174"/>
      <c r="I18" s="174"/>
      <c r="J18" s="174"/>
      <c r="K18" s="186"/>
    </row>
    <row r="19" spans="1:11" x14ac:dyDescent="0.3">
      <c r="A19" s="415"/>
      <c r="B19" s="187" t="s">
        <v>30</v>
      </c>
      <c r="C19" s="188">
        <v>2819341</v>
      </c>
      <c r="D19" s="188">
        <v>2819341</v>
      </c>
      <c r="E19" s="155">
        <v>2161538.38</v>
      </c>
      <c r="F19" s="189">
        <f>SUM(D19-E19)</f>
        <v>657802.62000000011</v>
      </c>
      <c r="G19" s="152">
        <v>2071695.52</v>
      </c>
      <c r="H19" s="190">
        <f>SUM(E19/D19*100)</f>
        <v>76.66821360027042</v>
      </c>
      <c r="I19" s="190">
        <f t="shared" ref="I19:J21" si="0">SUM(F19/D19*100)</f>
        <v>23.331786399729587</v>
      </c>
      <c r="J19" s="190">
        <f t="shared" si="0"/>
        <v>95.843568597657764</v>
      </c>
      <c r="K19" s="179">
        <v>4.5</v>
      </c>
    </row>
    <row r="20" spans="1:11" x14ac:dyDescent="0.3">
      <c r="A20" s="415"/>
      <c r="B20" s="194" t="s">
        <v>73</v>
      </c>
      <c r="C20" s="195">
        <v>0</v>
      </c>
      <c r="D20" s="195">
        <v>1947278.52</v>
      </c>
      <c r="E20" s="273">
        <v>1872316.96</v>
      </c>
      <c r="F20" s="163">
        <f>SUM(D20-E20)</f>
        <v>74961.560000000056</v>
      </c>
      <c r="G20" s="196">
        <v>1308724.8</v>
      </c>
      <c r="H20" s="197">
        <f>SUM(E20/D20*100)</f>
        <v>96.150444878321778</v>
      </c>
      <c r="I20" s="197">
        <f t="shared" si="0"/>
        <v>3.8495551216782311</v>
      </c>
      <c r="J20" s="197">
        <f t="shared" si="0"/>
        <v>69.89867783924791</v>
      </c>
      <c r="K20" s="198">
        <f>(D20*100)/$D$76</f>
        <v>2.6115795284592696</v>
      </c>
    </row>
    <row r="21" spans="1:11" ht="15" thickBot="1" x14ac:dyDescent="0.35">
      <c r="A21" s="416"/>
      <c r="B21" s="199" t="s">
        <v>31</v>
      </c>
      <c r="C21" s="200">
        <v>3209926</v>
      </c>
      <c r="D21" s="200">
        <v>3208826</v>
      </c>
      <c r="E21" s="157">
        <v>2776202.51</v>
      </c>
      <c r="F21" s="201">
        <f>SUM(D21-E21)</f>
        <v>432623.49000000022</v>
      </c>
      <c r="G21" s="202">
        <v>2424938.66</v>
      </c>
      <c r="H21" s="183">
        <f>SUM(E21/D21*100)</f>
        <v>86.517701801219502</v>
      </c>
      <c r="I21" s="183">
        <f t="shared" si="0"/>
        <v>13.482298198780496</v>
      </c>
      <c r="J21" s="183">
        <f t="shared" si="0"/>
        <v>87.347326114188988</v>
      </c>
      <c r="K21" s="203">
        <v>4.2699999999999996</v>
      </c>
    </row>
    <row r="22" spans="1:11" ht="15" thickBot="1" x14ac:dyDescent="0.35">
      <c r="A22" s="414">
        <v>37</v>
      </c>
      <c r="B22" s="63" t="s">
        <v>53</v>
      </c>
      <c r="C22" s="153">
        <f>SUM(C23:C27)</f>
        <v>611226</v>
      </c>
      <c r="D22" s="151">
        <f>SUM(D23:D27)</f>
        <v>975505.7</v>
      </c>
      <c r="E22" s="151">
        <f>SUM(E23:E27)</f>
        <v>704844.9</v>
      </c>
      <c r="F22" s="151">
        <f>SUM(F23:F27)</f>
        <v>270660.8</v>
      </c>
      <c r="G22" s="153">
        <f>SUM(G23:G27)</f>
        <v>478924.63</v>
      </c>
      <c r="H22" s="174"/>
      <c r="I22" s="174"/>
      <c r="J22" s="174"/>
      <c r="K22" s="186"/>
    </row>
    <row r="23" spans="1:11" x14ac:dyDescent="0.3">
      <c r="A23" s="415"/>
      <c r="B23" s="187" t="s">
        <v>57</v>
      </c>
      <c r="C23" s="188">
        <v>400000</v>
      </c>
      <c r="D23" s="188">
        <v>400000</v>
      </c>
      <c r="E23" s="155">
        <v>302165.15999999997</v>
      </c>
      <c r="F23" s="189">
        <f>SUM(D23-E23)</f>
        <v>97834.840000000026</v>
      </c>
      <c r="G23" s="152">
        <v>218239.59</v>
      </c>
      <c r="H23" s="190">
        <f>SUM(E23/D23*100)</f>
        <v>75.541289999999989</v>
      </c>
      <c r="I23" s="190">
        <f t="shared" ref="I23:J27" si="1">SUM(F23/D23*100)</f>
        <v>24.458710000000007</v>
      </c>
      <c r="J23" s="204">
        <f t="shared" si="1"/>
        <v>72.225265811584634</v>
      </c>
      <c r="K23" s="179">
        <f>(D23*100)/$D$76</f>
        <v>0.53645731756118165</v>
      </c>
    </row>
    <row r="24" spans="1:11" x14ac:dyDescent="0.3">
      <c r="A24" s="415"/>
      <c r="B24" s="194" t="s">
        <v>58</v>
      </c>
      <c r="C24" s="205">
        <v>100000</v>
      </c>
      <c r="D24" s="205">
        <v>100000</v>
      </c>
      <c r="E24" s="273">
        <v>273.95999999999998</v>
      </c>
      <c r="F24" s="206">
        <f>SUM(D24-E24)</f>
        <v>99726.04</v>
      </c>
      <c r="G24" s="196">
        <v>23.96</v>
      </c>
      <c r="H24" s="197">
        <f>SUM(E24/D24*100)</f>
        <v>0.27395999999999998</v>
      </c>
      <c r="I24" s="207">
        <f t="shared" si="1"/>
        <v>99.726039999999998</v>
      </c>
      <c r="J24" s="208">
        <f t="shared" si="1"/>
        <v>8.7458023069061177</v>
      </c>
      <c r="K24" s="198">
        <f>(D24*100)/$D$76</f>
        <v>0.13411432939029541</v>
      </c>
    </row>
    <row r="25" spans="1:11" ht="15" thickBot="1" x14ac:dyDescent="0.35">
      <c r="A25" s="415"/>
      <c r="B25" s="199" t="s">
        <v>59</v>
      </c>
      <c r="C25" s="209">
        <v>0</v>
      </c>
      <c r="D25" s="200">
        <v>337343.2</v>
      </c>
      <c r="E25" s="157">
        <v>332618.78000000003</v>
      </c>
      <c r="F25" s="201">
        <f>SUM(D25-E25)</f>
        <v>4724.4199999999837</v>
      </c>
      <c r="G25" s="202">
        <v>232281.08</v>
      </c>
      <c r="H25" s="210">
        <f>SUM(E25/D25*100)</f>
        <v>98.599521199775182</v>
      </c>
      <c r="I25" s="183">
        <f t="shared" si="1"/>
        <v>1.4004788002248107</v>
      </c>
      <c r="J25" s="211">
        <f t="shared" si="1"/>
        <v>69.834024404755496</v>
      </c>
      <c r="K25" s="203">
        <f>(D25*100)/$D$76</f>
        <v>0.45242557042376308</v>
      </c>
    </row>
    <row r="26" spans="1:11" ht="15" thickBot="1" x14ac:dyDescent="0.35">
      <c r="A26" s="415"/>
      <c r="B26" s="199" t="s">
        <v>63</v>
      </c>
      <c r="C26" s="209">
        <v>0</v>
      </c>
      <c r="D26" s="200">
        <v>26936.5</v>
      </c>
      <c r="E26" s="157">
        <v>0</v>
      </c>
      <c r="F26" s="162">
        <f>SUM(D26-E26)</f>
        <v>26936.5</v>
      </c>
      <c r="G26" s="202">
        <v>0</v>
      </c>
      <c r="H26" s="212">
        <f>SUM(E26/D26*100)</f>
        <v>0</v>
      </c>
      <c r="I26" s="193">
        <f t="shared" si="1"/>
        <v>100</v>
      </c>
      <c r="J26" s="213" t="e">
        <f t="shared" si="1"/>
        <v>#DIV/0!</v>
      </c>
      <c r="K26" s="184">
        <f>(D26*100)/$D$76</f>
        <v>3.6125706336216923E-2</v>
      </c>
    </row>
    <row r="27" spans="1:11" ht="15" thickBot="1" x14ac:dyDescent="0.35">
      <c r="A27" s="416"/>
      <c r="B27" s="199" t="s">
        <v>38</v>
      </c>
      <c r="C27" s="200">
        <v>111226</v>
      </c>
      <c r="D27" s="200">
        <v>111226</v>
      </c>
      <c r="E27" s="157">
        <v>69787</v>
      </c>
      <c r="F27" s="201">
        <f>SUM(D27-E27)</f>
        <v>41439</v>
      </c>
      <c r="G27" s="202">
        <v>28380</v>
      </c>
      <c r="H27" s="212">
        <f>SUM(E27/D27*100)</f>
        <v>62.743423300307477</v>
      </c>
      <c r="I27" s="193">
        <f t="shared" si="1"/>
        <v>37.256576699692516</v>
      </c>
      <c r="J27" s="213">
        <f t="shared" si="1"/>
        <v>40.666599796523705</v>
      </c>
      <c r="K27" s="203">
        <f>(D27*100)/$D$76</f>
        <v>0.14917000400764999</v>
      </c>
    </row>
    <row r="28" spans="1:11" ht="15" thickBot="1" x14ac:dyDescent="0.35">
      <c r="A28" s="414">
        <v>38</v>
      </c>
      <c r="B28" s="63" t="s">
        <v>74</v>
      </c>
      <c r="C28" s="153">
        <f>SUM(C29:C33)</f>
        <v>105090</v>
      </c>
      <c r="D28" s="151">
        <f>SUM(D29:D33)</f>
        <v>733649.34</v>
      </c>
      <c r="E28" s="153">
        <f>SUM(E29:E33)</f>
        <v>471864.68</v>
      </c>
      <c r="F28" s="151">
        <f>SUM(F29:F33)</f>
        <v>261784.65999999997</v>
      </c>
      <c r="G28" s="153">
        <f>SUM(G29:G33)</f>
        <v>426588.97</v>
      </c>
      <c r="H28" s="174"/>
      <c r="I28" s="174"/>
      <c r="J28" s="174"/>
      <c r="K28" s="186"/>
    </row>
    <row r="29" spans="1:11" x14ac:dyDescent="0.3">
      <c r="A29" s="415"/>
      <c r="B29" s="187" t="s">
        <v>35</v>
      </c>
      <c r="C29" s="188">
        <v>100000</v>
      </c>
      <c r="D29" s="188">
        <v>550000</v>
      </c>
      <c r="E29" s="155">
        <v>299465</v>
      </c>
      <c r="F29" s="189">
        <f t="shared" ref="F29:F40" si="2">SUM(D29-E29)</f>
        <v>250535</v>
      </c>
      <c r="G29" s="152">
        <v>299177.59000000003</v>
      </c>
      <c r="H29" s="177">
        <f>SUM(E29/D29*100)</f>
        <v>54.448181818181816</v>
      </c>
      <c r="I29" s="190">
        <f t="shared" ref="I29:J33" si="3">SUM(F29/D29*100)</f>
        <v>45.551818181818184</v>
      </c>
      <c r="J29" s="204">
        <f t="shared" si="3"/>
        <v>99.904025512163358</v>
      </c>
      <c r="K29" s="179">
        <f>(D29*100)/$D$76</f>
        <v>0.73762881164662475</v>
      </c>
    </row>
    <row r="30" spans="1:11" x14ac:dyDescent="0.3">
      <c r="A30" s="415"/>
      <c r="B30" s="194" t="s">
        <v>37</v>
      </c>
      <c r="C30" s="205">
        <v>1000</v>
      </c>
      <c r="D30" s="195">
        <v>1000</v>
      </c>
      <c r="E30" s="273">
        <v>0.23</v>
      </c>
      <c r="F30" s="206">
        <f t="shared" si="2"/>
        <v>999.77</v>
      </c>
      <c r="G30" s="196">
        <v>0.22</v>
      </c>
      <c r="H30" s="197">
        <f>SUM(E30/D30*100)</f>
        <v>2.3E-2</v>
      </c>
      <c r="I30" s="207">
        <f t="shared" si="3"/>
        <v>99.97699999999999</v>
      </c>
      <c r="J30" s="208">
        <f t="shared" si="3"/>
        <v>95.65217391304347</v>
      </c>
      <c r="K30" s="198">
        <f>(D30*100)/$D$76</f>
        <v>1.3411432939029542E-3</v>
      </c>
    </row>
    <row r="31" spans="1:11" x14ac:dyDescent="0.3">
      <c r="A31" s="415"/>
      <c r="B31" s="214" t="s">
        <v>59</v>
      </c>
      <c r="C31" s="215">
        <v>0</v>
      </c>
      <c r="D31" s="216">
        <v>174869.34</v>
      </c>
      <c r="E31" s="158">
        <v>172399.45</v>
      </c>
      <c r="F31" s="217">
        <f t="shared" si="2"/>
        <v>2469.8899999999849</v>
      </c>
      <c r="G31" s="196">
        <v>127411.16</v>
      </c>
      <c r="H31" s="218">
        <f>SUM(E31/D31*100)</f>
        <v>98.587579732387638</v>
      </c>
      <c r="I31" s="219">
        <f t="shared" si="3"/>
        <v>1.4124202676123698</v>
      </c>
      <c r="J31" s="208">
        <f t="shared" si="3"/>
        <v>73.904620925414775</v>
      </c>
      <c r="K31" s="220">
        <f>(D31*100)/$D$76</f>
        <v>0.23452484265023563</v>
      </c>
    </row>
    <row r="32" spans="1:11" x14ac:dyDescent="0.3">
      <c r="A32" s="415"/>
      <c r="B32" s="214" t="s">
        <v>64</v>
      </c>
      <c r="C32" s="215">
        <v>0</v>
      </c>
      <c r="D32" s="216">
        <v>3690</v>
      </c>
      <c r="E32" s="158">
        <v>0</v>
      </c>
      <c r="F32" s="217">
        <f t="shared" si="2"/>
        <v>3690</v>
      </c>
      <c r="G32" s="221">
        <v>0</v>
      </c>
      <c r="H32" s="218">
        <f>SUM(E32/D32*100)</f>
        <v>0</v>
      </c>
      <c r="I32" s="219">
        <f t="shared" si="3"/>
        <v>100</v>
      </c>
      <c r="J32" s="208" t="e">
        <f t="shared" si="3"/>
        <v>#DIV/0!</v>
      </c>
      <c r="K32" s="220">
        <f>(D32*100)/$D$76</f>
        <v>4.9488187545019009E-3</v>
      </c>
    </row>
    <row r="33" spans="1:11" ht="15" thickBot="1" x14ac:dyDescent="0.35">
      <c r="A33" s="416"/>
      <c r="B33" s="192" t="s">
        <v>30</v>
      </c>
      <c r="C33" s="181">
        <v>4090</v>
      </c>
      <c r="D33" s="181">
        <v>4090</v>
      </c>
      <c r="E33" s="156">
        <v>0</v>
      </c>
      <c r="F33" s="164">
        <f t="shared" si="2"/>
        <v>4090</v>
      </c>
      <c r="G33" s="182">
        <v>0</v>
      </c>
      <c r="H33" s="212">
        <f>SUM(E33/D33*100)</f>
        <v>0</v>
      </c>
      <c r="I33" s="193">
        <f t="shared" si="3"/>
        <v>100</v>
      </c>
      <c r="J33" s="213" t="e">
        <f t="shared" si="3"/>
        <v>#DIV/0!</v>
      </c>
      <c r="K33" s="184">
        <f>(D33*100)/$D$76</f>
        <v>5.4852760720630828E-3</v>
      </c>
    </row>
    <row r="34" spans="1:11" ht="15" thickBot="1" x14ac:dyDescent="0.35">
      <c r="A34" s="414">
        <v>92</v>
      </c>
      <c r="B34" s="63" t="s">
        <v>51</v>
      </c>
      <c r="C34" s="151">
        <f>SUM(C35)</f>
        <v>50000</v>
      </c>
      <c r="D34" s="151">
        <f>SUM(D35)</f>
        <v>50000</v>
      </c>
      <c r="E34" s="153">
        <f>SUM(E35)</f>
        <v>0</v>
      </c>
      <c r="F34" s="222">
        <f t="shared" si="2"/>
        <v>50000</v>
      </c>
      <c r="G34" s="153">
        <f>SUM(G35)</f>
        <v>0</v>
      </c>
      <c r="H34" s="174"/>
      <c r="I34" s="174"/>
      <c r="J34" s="174"/>
      <c r="K34" s="186"/>
    </row>
    <row r="35" spans="1:11" ht="15" thickBot="1" x14ac:dyDescent="0.35">
      <c r="A35" s="416"/>
      <c r="B35" s="199" t="s">
        <v>35</v>
      </c>
      <c r="C35" s="200">
        <v>50000</v>
      </c>
      <c r="D35" s="200">
        <v>50000</v>
      </c>
      <c r="E35" s="159">
        <v>0</v>
      </c>
      <c r="F35" s="201">
        <f t="shared" si="2"/>
        <v>50000</v>
      </c>
      <c r="G35" s="223">
        <v>0</v>
      </c>
      <c r="H35" s="210">
        <f>SUM(E35/D35*100)</f>
        <v>0</v>
      </c>
      <c r="I35" s="183">
        <f>SUM(F35/D35*100)</f>
        <v>100</v>
      </c>
      <c r="J35" s="211" t="e">
        <f>SUM(G35/E35*100)</f>
        <v>#DIV/0!</v>
      </c>
      <c r="K35" s="203">
        <f>(D35*100)/$D$76</f>
        <v>6.7057164695147706E-2</v>
      </c>
    </row>
    <row r="36" spans="1:11" ht="15" thickBot="1" x14ac:dyDescent="0.35">
      <c r="A36" s="414">
        <v>39</v>
      </c>
      <c r="B36" s="63" t="s">
        <v>50</v>
      </c>
      <c r="C36" s="185">
        <f>SUM(C37+C40)</f>
        <v>150000</v>
      </c>
      <c r="D36" s="153">
        <f>SUM(D37:D40)</f>
        <v>363413.37</v>
      </c>
      <c r="E36" s="153">
        <f>SUM(E37:E40)</f>
        <v>135524.4</v>
      </c>
      <c r="F36" s="224">
        <f t="shared" si="2"/>
        <v>227888.97</v>
      </c>
      <c r="G36" s="153">
        <f>SUM(G37:G40)</f>
        <v>125838.39999999999</v>
      </c>
      <c r="H36" s="174"/>
      <c r="I36" s="174"/>
      <c r="J36" s="174"/>
      <c r="K36" s="186"/>
    </row>
    <row r="37" spans="1:11" x14ac:dyDescent="0.3">
      <c r="A37" s="415"/>
      <c r="B37" s="225" t="s">
        <v>32</v>
      </c>
      <c r="C37" s="226">
        <v>50000</v>
      </c>
      <c r="D37" s="227">
        <v>50000</v>
      </c>
      <c r="E37" s="274">
        <v>50000</v>
      </c>
      <c r="F37" s="228">
        <f t="shared" si="2"/>
        <v>0</v>
      </c>
      <c r="G37" s="229">
        <v>49265</v>
      </c>
      <c r="H37" s="230">
        <f>SUM(E37/D37*100)</f>
        <v>100</v>
      </c>
      <c r="I37" s="231">
        <f t="shared" ref="I37:J40" si="4">SUM(F37/D37*100)</f>
        <v>0</v>
      </c>
      <c r="J37" s="232">
        <f t="shared" si="4"/>
        <v>98.53</v>
      </c>
      <c r="K37" s="233">
        <f>(D37*100)/$D$76</f>
        <v>6.7057164695147706E-2</v>
      </c>
    </row>
    <row r="38" spans="1:11" x14ac:dyDescent="0.3">
      <c r="A38" s="415"/>
      <c r="B38" s="166" t="s">
        <v>73</v>
      </c>
      <c r="C38" s="234">
        <v>0</v>
      </c>
      <c r="D38" s="235">
        <v>161673.4</v>
      </c>
      <c r="E38" s="275">
        <v>85524.4</v>
      </c>
      <c r="F38" s="206">
        <f t="shared" si="2"/>
        <v>76149</v>
      </c>
      <c r="G38" s="236">
        <v>76573.399999999994</v>
      </c>
      <c r="H38" s="197">
        <f>SUM(E38/D38*100)</f>
        <v>52.899487485263499</v>
      </c>
      <c r="I38" s="207">
        <f t="shared" si="4"/>
        <v>47.100512514736501</v>
      </c>
      <c r="J38" s="208">
        <f t="shared" si="4"/>
        <v>89.533980945788571</v>
      </c>
      <c r="K38" s="198">
        <f>(D38*100)/$D$76</f>
        <v>0.21682719621248986</v>
      </c>
    </row>
    <row r="39" spans="1:11" x14ac:dyDescent="0.3">
      <c r="A39" s="415"/>
      <c r="B39" s="254" t="s">
        <v>81</v>
      </c>
      <c r="C39" s="237">
        <v>0</v>
      </c>
      <c r="D39" s="150">
        <v>51739.97</v>
      </c>
      <c r="E39" s="165">
        <v>0</v>
      </c>
      <c r="F39" s="189">
        <f t="shared" si="2"/>
        <v>51739.97</v>
      </c>
      <c r="G39" s="238">
        <v>0</v>
      </c>
      <c r="H39" s="177">
        <f>SUM(E39/D39*100)</f>
        <v>0</v>
      </c>
      <c r="I39" s="190">
        <f t="shared" si="4"/>
        <v>100</v>
      </c>
      <c r="J39" s="204" t="e">
        <f t="shared" si="4"/>
        <v>#DIV/0!</v>
      </c>
      <c r="K39" s="179">
        <f>(D39*100)/$D$76</f>
        <v>6.939071379224003E-2</v>
      </c>
    </row>
    <row r="40" spans="1:11" ht="15" thickBot="1" x14ac:dyDescent="0.35">
      <c r="A40" s="416"/>
      <c r="B40" s="199" t="s">
        <v>35</v>
      </c>
      <c r="C40" s="200">
        <v>100000</v>
      </c>
      <c r="D40" s="200">
        <v>100000</v>
      </c>
      <c r="E40" s="160">
        <v>0</v>
      </c>
      <c r="F40" s="201">
        <f t="shared" si="2"/>
        <v>100000</v>
      </c>
      <c r="G40" s="239">
        <v>0</v>
      </c>
      <c r="H40" s="210">
        <f>SUM(E40/D40*100)</f>
        <v>0</v>
      </c>
      <c r="I40" s="183">
        <f t="shared" si="4"/>
        <v>100</v>
      </c>
      <c r="J40" s="211" t="e">
        <f t="shared" si="4"/>
        <v>#DIV/0!</v>
      </c>
      <c r="K40" s="203">
        <f>(D40*100)/$D$76</f>
        <v>0.13411432939029541</v>
      </c>
    </row>
    <row r="41" spans="1:11" ht="15" thickBot="1" x14ac:dyDescent="0.35">
      <c r="A41" s="417" t="s">
        <v>42</v>
      </c>
      <c r="B41" s="63" t="s">
        <v>70</v>
      </c>
      <c r="C41" s="153">
        <f>SUM(C42:C44)</f>
        <v>65000</v>
      </c>
      <c r="D41" s="153">
        <f>SUM(D42:D44)</f>
        <v>174151.78999999998</v>
      </c>
      <c r="E41" s="153">
        <f>SUM(E42:E44)</f>
        <v>115554.98999999999</v>
      </c>
      <c r="F41" s="153">
        <f>SUM(F42:F44)</f>
        <v>58596.800000000003</v>
      </c>
      <c r="G41" s="153">
        <f>SUM(G42:G44)</f>
        <v>112398.98999999999</v>
      </c>
      <c r="H41" s="174"/>
      <c r="I41" s="174"/>
      <c r="J41" s="174"/>
      <c r="K41" s="186"/>
    </row>
    <row r="42" spans="1:11" x14ac:dyDescent="0.3">
      <c r="A42" s="418"/>
      <c r="B42" s="187" t="s">
        <v>35</v>
      </c>
      <c r="C42" s="188">
        <v>50000</v>
      </c>
      <c r="D42" s="188">
        <v>50000</v>
      </c>
      <c r="E42" s="155">
        <v>0</v>
      </c>
      <c r="F42" s="189">
        <f>SUM(D42-E42)</f>
        <v>50000</v>
      </c>
      <c r="G42" s="238">
        <v>0</v>
      </c>
      <c r="H42" s="177">
        <f>SUM(E42/D42*100)</f>
        <v>0</v>
      </c>
      <c r="I42" s="190">
        <f t="shared" ref="I42:J44" si="5">SUM(F42/D42*100)</f>
        <v>100</v>
      </c>
      <c r="J42" s="204" t="e">
        <f t="shared" si="5"/>
        <v>#DIV/0!</v>
      </c>
      <c r="K42" s="179">
        <f>(D42*100)/$D$76</f>
        <v>6.7057164695147706E-2</v>
      </c>
    </row>
    <row r="43" spans="1:11" x14ac:dyDescent="0.3">
      <c r="A43" s="418"/>
      <c r="B43" s="194" t="s">
        <v>37</v>
      </c>
      <c r="C43" s="205">
        <v>15000</v>
      </c>
      <c r="D43" s="205">
        <v>15000</v>
      </c>
      <c r="E43" s="273">
        <v>6403.2</v>
      </c>
      <c r="F43" s="206">
        <f>SUM(D43-E43)</f>
        <v>8596.7999999999993</v>
      </c>
      <c r="G43" s="236">
        <v>3247.2</v>
      </c>
      <c r="H43" s="197">
        <f>SUM(E43/D43*100)</f>
        <v>42.687999999999995</v>
      </c>
      <c r="I43" s="207">
        <f t="shared" si="5"/>
        <v>57.311999999999998</v>
      </c>
      <c r="J43" s="208">
        <f t="shared" si="5"/>
        <v>50.712143928035978</v>
      </c>
      <c r="K43" s="198">
        <f>(D43*100)/$D$76</f>
        <v>2.0117149408544314E-2</v>
      </c>
    </row>
    <row r="44" spans="1:11" ht="15" thickBot="1" x14ac:dyDescent="0.35">
      <c r="A44" s="419"/>
      <c r="B44" s="192" t="s">
        <v>66</v>
      </c>
      <c r="C44" s="240">
        <v>0</v>
      </c>
      <c r="D44" s="240">
        <v>109151.79</v>
      </c>
      <c r="E44" s="156">
        <v>109151.79</v>
      </c>
      <c r="F44" s="163">
        <f>SUM(D44-E44)</f>
        <v>0</v>
      </c>
      <c r="G44" s="241">
        <v>109151.79</v>
      </c>
      <c r="H44" s="212">
        <f>SUM(E44/D44*100)</f>
        <v>100</v>
      </c>
      <c r="I44" s="193">
        <f t="shared" si="5"/>
        <v>0</v>
      </c>
      <c r="J44" s="213">
        <f t="shared" si="5"/>
        <v>100</v>
      </c>
      <c r="K44" s="184">
        <f>(D44*100)/$D$76</f>
        <v>0.14638819117600355</v>
      </c>
    </row>
    <row r="45" spans="1:11" ht="15" thickBot="1" x14ac:dyDescent="0.35">
      <c r="A45" s="414">
        <v>41</v>
      </c>
      <c r="B45" s="63" t="s">
        <v>8</v>
      </c>
      <c r="C45" s="242">
        <f>SUM(C46:C47)</f>
        <v>100000</v>
      </c>
      <c r="D45" s="151">
        <f>SUM(D46:D47)</f>
        <v>100000</v>
      </c>
      <c r="E45" s="151">
        <f>SUM(E46:E47)</f>
        <v>7000</v>
      </c>
      <c r="F45" s="151">
        <f>SUM(F46:F47)</f>
        <v>93000</v>
      </c>
      <c r="G45" s="153">
        <f>SUM(G46:G47)</f>
        <v>0</v>
      </c>
      <c r="H45" s="174"/>
      <c r="I45" s="174"/>
      <c r="J45" s="174"/>
      <c r="K45" s="186"/>
    </row>
    <row r="46" spans="1:11" x14ac:dyDescent="0.3">
      <c r="A46" s="415"/>
      <c r="B46" s="187" t="s">
        <v>35</v>
      </c>
      <c r="C46" s="188">
        <v>50000</v>
      </c>
      <c r="D46" s="188">
        <v>50000</v>
      </c>
      <c r="E46" s="161">
        <v>0</v>
      </c>
      <c r="F46" s="189">
        <f>SUM(D46-E46)</f>
        <v>50000</v>
      </c>
      <c r="G46" s="238">
        <v>0</v>
      </c>
      <c r="H46" s="177">
        <f>SUM(E46/D46*100)</f>
        <v>0</v>
      </c>
      <c r="I46" s="190">
        <f>SUM(F46/D46*100)</f>
        <v>100</v>
      </c>
      <c r="J46" s="204" t="e">
        <f>SUM(G46/E46*100)</f>
        <v>#DIV/0!</v>
      </c>
      <c r="K46" s="179">
        <f>(D46*100)/$D$76</f>
        <v>6.7057164695147706E-2</v>
      </c>
    </row>
    <row r="47" spans="1:11" ht="15" thickBot="1" x14ac:dyDescent="0.35">
      <c r="A47" s="416"/>
      <c r="B47" s="192" t="s">
        <v>37</v>
      </c>
      <c r="C47" s="181">
        <v>50000</v>
      </c>
      <c r="D47" s="181">
        <v>50000</v>
      </c>
      <c r="E47" s="162">
        <v>7000</v>
      </c>
      <c r="F47" s="162">
        <f>SUM(D47-E47)</f>
        <v>43000</v>
      </c>
      <c r="G47" s="241">
        <v>0</v>
      </c>
      <c r="H47" s="193">
        <f>SUM(E47/D47*100)</f>
        <v>14.000000000000002</v>
      </c>
      <c r="I47" s="193">
        <f>SUM(F47/D47*100)</f>
        <v>86</v>
      </c>
      <c r="J47" s="213">
        <f>SUM(G47/E47*100)</f>
        <v>0</v>
      </c>
      <c r="K47" s="184">
        <f>(D47*100)/$D$76</f>
        <v>6.7057164695147706E-2</v>
      </c>
    </row>
    <row r="48" spans="1:11" ht="15" thickBot="1" x14ac:dyDescent="0.35">
      <c r="A48" s="414">
        <v>42</v>
      </c>
      <c r="B48" s="63" t="s">
        <v>49</v>
      </c>
      <c r="C48" s="242">
        <f>SUM(C49:C50)</f>
        <v>50000</v>
      </c>
      <c r="D48" s="151">
        <f>SUM(D49:D50)</f>
        <v>50000</v>
      </c>
      <c r="E48" s="151">
        <f>SUM(E49:E50)</f>
        <v>5000</v>
      </c>
      <c r="F48" s="151">
        <f>SUM(F49:F50)</f>
        <v>45000</v>
      </c>
      <c r="G48" s="153">
        <f>SUM(G49:G50)</f>
        <v>0</v>
      </c>
      <c r="H48" s="174"/>
      <c r="I48" s="174"/>
      <c r="J48" s="174"/>
      <c r="K48" s="186"/>
    </row>
    <row r="49" spans="1:11" x14ac:dyDescent="0.3">
      <c r="A49" s="415"/>
      <c r="B49" s="187" t="s">
        <v>58</v>
      </c>
      <c r="C49" s="191">
        <v>0</v>
      </c>
      <c r="D49" s="191">
        <v>0</v>
      </c>
      <c r="E49" s="161">
        <v>0</v>
      </c>
      <c r="F49" s="161">
        <f>SUM(D49-E49)</f>
        <v>0</v>
      </c>
      <c r="G49" s="238">
        <v>0</v>
      </c>
      <c r="H49" s="177" t="e">
        <f>SUM(E49/D49*100)</f>
        <v>#DIV/0!</v>
      </c>
      <c r="I49" s="190" t="e">
        <f>SUM(F49/D49*100)</f>
        <v>#DIV/0!</v>
      </c>
      <c r="J49" s="204" t="e">
        <f>SUM(G49/E49*100)</f>
        <v>#DIV/0!</v>
      </c>
      <c r="K49" s="179">
        <f>(D49*100)/$D$76</f>
        <v>0</v>
      </c>
    </row>
    <row r="50" spans="1:11" ht="15" thickBot="1" x14ac:dyDescent="0.35">
      <c r="A50" s="416"/>
      <c r="B50" s="192" t="s">
        <v>36</v>
      </c>
      <c r="C50" s="181">
        <v>50000</v>
      </c>
      <c r="D50" s="181">
        <v>50000</v>
      </c>
      <c r="E50" s="162">
        <v>5000</v>
      </c>
      <c r="F50" s="162">
        <f>SUM(D50-E50)</f>
        <v>45000</v>
      </c>
      <c r="G50" s="241">
        <v>0</v>
      </c>
      <c r="H50" s="193">
        <f>SUM(E50/D50*100)</f>
        <v>10</v>
      </c>
      <c r="I50" s="193">
        <f>SUM(F50/D50*100)</f>
        <v>90</v>
      </c>
      <c r="J50" s="213">
        <f>SUM(G50/E50*100)</f>
        <v>0</v>
      </c>
      <c r="K50" s="184">
        <f>(D50*100)/$D$76</f>
        <v>6.7057164695147706E-2</v>
      </c>
    </row>
    <row r="51" spans="1:11" ht="15" thickBot="1" x14ac:dyDescent="0.35">
      <c r="A51" s="414">
        <v>57</v>
      </c>
      <c r="B51" s="63" t="s">
        <v>9</v>
      </c>
      <c r="C51" s="153">
        <f>SUM(C52:C55)</f>
        <v>300000</v>
      </c>
      <c r="D51" s="243">
        <f>SUM(D52:D55)</f>
        <v>406395</v>
      </c>
      <c r="E51" s="153">
        <f>SUM(E52:E55)</f>
        <v>162549.09</v>
      </c>
      <c r="F51" s="151">
        <f>SUM(F52:F55)</f>
        <v>243845.91000000003</v>
      </c>
      <c r="G51" s="153">
        <f>SUM(G52:G55)</f>
        <v>48972.959999999999</v>
      </c>
      <c r="H51" s="174"/>
      <c r="I51" s="174"/>
      <c r="J51" s="174"/>
      <c r="K51" s="186"/>
    </row>
    <row r="52" spans="1:11" x14ac:dyDescent="0.3">
      <c r="A52" s="415"/>
      <c r="B52" s="187" t="s">
        <v>35</v>
      </c>
      <c r="C52" s="188">
        <v>150000</v>
      </c>
      <c r="D52" s="188">
        <v>250000</v>
      </c>
      <c r="E52" s="161">
        <v>56433.3</v>
      </c>
      <c r="F52" s="189">
        <f>SUM(D52-E52)</f>
        <v>193566.7</v>
      </c>
      <c r="G52" s="191">
        <v>0</v>
      </c>
      <c r="H52" s="177">
        <f>SUM(E52/D52*100)</f>
        <v>22.573320000000002</v>
      </c>
      <c r="I52" s="190">
        <f t="shared" ref="I52:J55" si="6">SUM(F52/D52*100)</f>
        <v>77.426680000000005</v>
      </c>
      <c r="J52" s="204">
        <f t="shared" si="6"/>
        <v>0</v>
      </c>
      <c r="K52" s="179">
        <f>(D52*100)/$D$76</f>
        <v>0.33528582347573854</v>
      </c>
    </row>
    <row r="53" spans="1:11" x14ac:dyDescent="0.3">
      <c r="A53" s="415"/>
      <c r="B53" s="194" t="s">
        <v>30</v>
      </c>
      <c r="C53" s="195">
        <v>0</v>
      </c>
      <c r="D53" s="195">
        <v>0</v>
      </c>
      <c r="E53" s="163">
        <v>0</v>
      </c>
      <c r="F53" s="163">
        <f>SUM(D53-E53)</f>
        <v>0</v>
      </c>
      <c r="G53" s="195">
        <v>0</v>
      </c>
      <c r="H53" s="207" t="e">
        <f>SUM(E53/D53*100)</f>
        <v>#DIV/0!</v>
      </c>
      <c r="I53" s="207" t="e">
        <f t="shared" si="6"/>
        <v>#DIV/0!</v>
      </c>
      <c r="J53" s="208" t="e">
        <f t="shared" si="6"/>
        <v>#DIV/0!</v>
      </c>
      <c r="K53" s="198">
        <f>(D53*100)/$D$76</f>
        <v>0</v>
      </c>
    </row>
    <row r="54" spans="1:11" x14ac:dyDescent="0.3">
      <c r="A54" s="415"/>
      <c r="B54" s="214" t="s">
        <v>67</v>
      </c>
      <c r="C54" s="215">
        <v>0</v>
      </c>
      <c r="D54" s="215">
        <v>6395</v>
      </c>
      <c r="E54" s="163">
        <v>4380</v>
      </c>
      <c r="F54" s="163">
        <f>SUM(D54-E54)</f>
        <v>2015</v>
      </c>
      <c r="G54" s="195">
        <v>0</v>
      </c>
      <c r="H54" s="197">
        <f>SUM(E54/D54*100)</f>
        <v>68.491008600469115</v>
      </c>
      <c r="I54" s="207">
        <f t="shared" si="6"/>
        <v>31.508991399530885</v>
      </c>
      <c r="J54" s="208">
        <f t="shared" si="6"/>
        <v>0</v>
      </c>
      <c r="K54" s="220">
        <f>(D54*100)/$D$76</f>
        <v>8.5766113645093928E-3</v>
      </c>
    </row>
    <row r="55" spans="1:11" ht="15" thickBot="1" x14ac:dyDescent="0.35">
      <c r="A55" s="416"/>
      <c r="B55" s="192" t="s">
        <v>36</v>
      </c>
      <c r="C55" s="181">
        <v>150000</v>
      </c>
      <c r="D55" s="181">
        <v>150000</v>
      </c>
      <c r="E55" s="162">
        <v>101735.79</v>
      </c>
      <c r="F55" s="162">
        <f>SUM(D55-E55)</f>
        <v>48264.210000000006</v>
      </c>
      <c r="G55" s="240">
        <v>48972.959999999999</v>
      </c>
      <c r="H55" s="193">
        <f>SUM(E55/D55*100)</f>
        <v>67.823859999999996</v>
      </c>
      <c r="I55" s="193">
        <f t="shared" si="6"/>
        <v>32.176140000000004</v>
      </c>
      <c r="J55" s="213">
        <f t="shared" si="6"/>
        <v>48.137395895780635</v>
      </c>
      <c r="K55" s="184">
        <f>(D55*100)/$D$76</f>
        <v>0.20117149408544313</v>
      </c>
    </row>
    <row r="56" spans="1:11" ht="15" thickBot="1" x14ac:dyDescent="0.35">
      <c r="A56" s="414">
        <v>806</v>
      </c>
      <c r="B56" s="63" t="s">
        <v>60</v>
      </c>
      <c r="C56" s="185">
        <f>SUM(C57:C60)</f>
        <v>700000</v>
      </c>
      <c r="D56" s="151">
        <f>SUM(D57:D60)</f>
        <v>1180929.05</v>
      </c>
      <c r="E56" s="153">
        <f>SUM(E57:E60)</f>
        <v>565118.71999999997</v>
      </c>
      <c r="F56" s="151">
        <f>SUM(F57:F60)</f>
        <v>615810.33000000007</v>
      </c>
      <c r="G56" s="151">
        <f>SUM(G57:G60)</f>
        <v>421598.25</v>
      </c>
      <c r="H56" s="174"/>
      <c r="I56" s="174"/>
      <c r="J56" s="174"/>
      <c r="K56" s="186"/>
    </row>
    <row r="57" spans="1:11" x14ac:dyDescent="0.3">
      <c r="A57" s="415"/>
      <c r="B57" s="187" t="s">
        <v>61</v>
      </c>
      <c r="C57" s="188">
        <v>200000</v>
      </c>
      <c r="D57" s="188">
        <v>300000</v>
      </c>
      <c r="E57" s="155">
        <v>0</v>
      </c>
      <c r="F57" s="189">
        <f>SUM(D57-E57)</f>
        <v>300000</v>
      </c>
      <c r="G57" s="152">
        <v>0</v>
      </c>
      <c r="H57" s="177">
        <f>SUM(E57/D57*100)</f>
        <v>0</v>
      </c>
      <c r="I57" s="190">
        <f t="shared" ref="I57:J60" si="7">SUM(F57/D57*100)</f>
        <v>100</v>
      </c>
      <c r="J57" s="204" t="e">
        <f t="shared" si="7"/>
        <v>#DIV/0!</v>
      </c>
      <c r="K57" s="179">
        <f>(D57*100)/$D$76</f>
        <v>0.40234298817088626</v>
      </c>
    </row>
    <row r="58" spans="1:11" x14ac:dyDescent="0.3">
      <c r="A58" s="415"/>
      <c r="B58" s="194" t="s">
        <v>30</v>
      </c>
      <c r="C58" s="195">
        <v>0</v>
      </c>
      <c r="D58" s="195">
        <v>0</v>
      </c>
      <c r="E58" s="155">
        <v>0</v>
      </c>
      <c r="F58" s="161">
        <f>SUM(D58-E58)</f>
        <v>0</v>
      </c>
      <c r="G58" s="196">
        <v>0</v>
      </c>
      <c r="H58" s="197" t="e">
        <f>SUM(E58/D58*100)</f>
        <v>#DIV/0!</v>
      </c>
      <c r="I58" s="207" t="e">
        <f t="shared" si="7"/>
        <v>#DIV/0!</v>
      </c>
      <c r="J58" s="208" t="e">
        <f t="shared" si="7"/>
        <v>#DIV/0!</v>
      </c>
      <c r="K58" s="198">
        <f>(D58*100)/$D$76</f>
        <v>0</v>
      </c>
    </row>
    <row r="59" spans="1:11" x14ac:dyDescent="0.3">
      <c r="A59" s="415"/>
      <c r="B59" s="214" t="s">
        <v>59</v>
      </c>
      <c r="C59" s="215">
        <v>0</v>
      </c>
      <c r="D59" s="216">
        <v>380929.05</v>
      </c>
      <c r="E59" s="158">
        <v>183407.91</v>
      </c>
      <c r="F59" s="206">
        <f>SUM(D59-E59)</f>
        <v>197521.13999999998</v>
      </c>
      <c r="G59" s="196">
        <v>123739.98</v>
      </c>
      <c r="H59" s="197">
        <f>SUM(E59/D59*100)</f>
        <v>48.147525109990958</v>
      </c>
      <c r="I59" s="207">
        <f t="shared" si="7"/>
        <v>51.852474890009034</v>
      </c>
      <c r="J59" s="208">
        <f t="shared" si="7"/>
        <v>67.467090159851878</v>
      </c>
      <c r="K59" s="220">
        <v>0.45</v>
      </c>
    </row>
    <row r="60" spans="1:11" ht="15" thickBot="1" x14ac:dyDescent="0.35">
      <c r="A60" s="416"/>
      <c r="B60" s="192" t="s">
        <v>36</v>
      </c>
      <c r="C60" s="181">
        <v>500000</v>
      </c>
      <c r="D60" s="181">
        <v>500000</v>
      </c>
      <c r="E60" s="156">
        <v>381710.81</v>
      </c>
      <c r="F60" s="162">
        <f>SUM(D60-E60)</f>
        <v>118289.19</v>
      </c>
      <c r="G60" s="182">
        <v>297858.27</v>
      </c>
      <c r="H60" s="193">
        <f>SUM(E60/D60*100)</f>
        <v>76.342162000000002</v>
      </c>
      <c r="I60" s="193">
        <f t="shared" si="7"/>
        <v>23.657838000000002</v>
      </c>
      <c r="J60" s="213">
        <f t="shared" si="7"/>
        <v>78.032442937626001</v>
      </c>
      <c r="K60" s="184">
        <v>0.4</v>
      </c>
    </row>
    <row r="61" spans="1:11" ht="15" thickBot="1" x14ac:dyDescent="0.35">
      <c r="A61" s="417" t="s">
        <v>43</v>
      </c>
      <c r="B61" s="63" t="s">
        <v>11</v>
      </c>
      <c r="C61" s="185">
        <f>SUM(C62:C63)</f>
        <v>50000</v>
      </c>
      <c r="D61" s="153">
        <f>SUM(D62:D63)</f>
        <v>0</v>
      </c>
      <c r="E61" s="153">
        <f>SUM(E62:E63)</f>
        <v>0</v>
      </c>
      <c r="F61" s="153">
        <f>SUM(F62:F63)</f>
        <v>0</v>
      </c>
      <c r="G61" s="153">
        <f>SUM(G62:G63)</f>
        <v>0</v>
      </c>
      <c r="H61" s="174"/>
      <c r="I61" s="174"/>
      <c r="J61" s="174"/>
      <c r="K61" s="186"/>
    </row>
    <row r="62" spans="1:11" x14ac:dyDescent="0.3">
      <c r="A62" s="418"/>
      <c r="B62" s="187" t="s">
        <v>35</v>
      </c>
      <c r="C62" s="188">
        <v>50000</v>
      </c>
      <c r="D62" s="188">
        <v>0</v>
      </c>
      <c r="E62" s="161">
        <v>0</v>
      </c>
      <c r="F62" s="161">
        <f>SUM(D62-E62)</f>
        <v>0</v>
      </c>
      <c r="G62" s="191">
        <v>0</v>
      </c>
      <c r="H62" s="177" t="e">
        <f>SUM(E62/D62*100)</f>
        <v>#DIV/0!</v>
      </c>
      <c r="I62" s="190" t="e">
        <f>SUM(F62/D62*100)</f>
        <v>#DIV/0!</v>
      </c>
      <c r="J62" s="204" t="e">
        <f>SUM(G62/E62*100)</f>
        <v>#DIV/0!</v>
      </c>
      <c r="K62" s="179">
        <v>0.08</v>
      </c>
    </row>
    <row r="63" spans="1:11" ht="15" thickBot="1" x14ac:dyDescent="0.35">
      <c r="A63" s="419"/>
      <c r="B63" s="192" t="s">
        <v>36</v>
      </c>
      <c r="C63" s="240">
        <v>0</v>
      </c>
      <c r="D63" s="240">
        <v>0</v>
      </c>
      <c r="E63" s="164">
        <v>0</v>
      </c>
      <c r="F63" s="164">
        <f>SUM(D63-E63)</f>
        <v>0</v>
      </c>
      <c r="G63" s="240">
        <v>0</v>
      </c>
      <c r="H63" s="212" t="e">
        <f>SUM(E63/D63*100)</f>
        <v>#DIV/0!</v>
      </c>
      <c r="I63" s="193" t="e">
        <f>SUM(F63/D63*100)</f>
        <v>#DIV/0!</v>
      </c>
      <c r="J63" s="213" t="e">
        <f>SUM(G63/E63*100)</f>
        <v>#DIV/0!</v>
      </c>
      <c r="K63" s="184">
        <f>(D63*100)/$D$76</f>
        <v>0</v>
      </c>
    </row>
    <row r="64" spans="1:11" ht="15" thickBot="1" x14ac:dyDescent="0.35">
      <c r="A64" s="414">
        <v>73</v>
      </c>
      <c r="B64" s="63" t="s">
        <v>47</v>
      </c>
      <c r="C64" s="151">
        <f>SUM(C65:C67)</f>
        <v>150000</v>
      </c>
      <c r="D64" s="151">
        <f>SUM(D65:D67)</f>
        <v>250000</v>
      </c>
      <c r="E64" s="153">
        <f>SUM(E65:E67)</f>
        <v>65262.439999999995</v>
      </c>
      <c r="F64" s="153">
        <f>SUM(F65:F67)</f>
        <v>184737.56</v>
      </c>
      <c r="G64" s="153">
        <f>SUM(G65:G67)</f>
        <v>19814.38</v>
      </c>
      <c r="H64" s="174"/>
      <c r="I64" s="174"/>
      <c r="J64" s="174"/>
      <c r="K64" s="186"/>
    </row>
    <row r="65" spans="1:11" x14ac:dyDescent="0.3">
      <c r="A65" s="415"/>
      <c r="B65" s="187" t="s">
        <v>58</v>
      </c>
      <c r="C65" s="191">
        <v>0</v>
      </c>
      <c r="D65" s="191">
        <v>0</v>
      </c>
      <c r="E65" s="161">
        <v>0</v>
      </c>
      <c r="F65" s="161">
        <f>SUM(D65-E65)</f>
        <v>0</v>
      </c>
      <c r="G65" s="244">
        <v>0</v>
      </c>
      <c r="H65" s="177" t="e">
        <f>SUM(E65/D65*100)</f>
        <v>#DIV/0!</v>
      </c>
      <c r="I65" s="190" t="e">
        <f t="shared" ref="I65:J67" si="8">SUM(F65/D65*100)</f>
        <v>#DIV/0!</v>
      </c>
      <c r="J65" s="204" t="e">
        <f t="shared" si="8"/>
        <v>#DIV/0!</v>
      </c>
      <c r="K65" s="179">
        <f>(D65*100)/$D$76</f>
        <v>0</v>
      </c>
    </row>
    <row r="66" spans="1:11" x14ac:dyDescent="0.3">
      <c r="A66" s="415"/>
      <c r="B66" s="245" t="s">
        <v>73</v>
      </c>
      <c r="C66" s="246">
        <v>0</v>
      </c>
      <c r="D66" s="246">
        <v>100000</v>
      </c>
      <c r="E66" s="161">
        <v>6048.06</v>
      </c>
      <c r="F66" s="161">
        <f>SUM(D66-E66)</f>
        <v>93951.94</v>
      </c>
      <c r="G66" s="244">
        <v>6048.06</v>
      </c>
      <c r="H66" s="177">
        <f>SUM(E66/D66*100)</f>
        <v>6.0480600000000004</v>
      </c>
      <c r="I66" s="190">
        <f t="shared" si="8"/>
        <v>93.951940000000008</v>
      </c>
      <c r="J66" s="204">
        <f t="shared" si="8"/>
        <v>100</v>
      </c>
      <c r="K66" s="247"/>
    </row>
    <row r="67" spans="1:11" ht="15" thickBot="1" x14ac:dyDescent="0.35">
      <c r="A67" s="416"/>
      <c r="B67" s="192" t="s">
        <v>36</v>
      </c>
      <c r="C67" s="181">
        <v>150000</v>
      </c>
      <c r="D67" s="181">
        <v>150000</v>
      </c>
      <c r="E67" s="164">
        <v>59214.38</v>
      </c>
      <c r="F67" s="164">
        <f>SUM(D67-E67)</f>
        <v>90785.62</v>
      </c>
      <c r="G67" s="248">
        <v>13766.32</v>
      </c>
      <c r="H67" s="193">
        <f>SUM(E67/D67*100)</f>
        <v>39.476253333333332</v>
      </c>
      <c r="I67" s="193">
        <f t="shared" si="8"/>
        <v>60.523746666666668</v>
      </c>
      <c r="J67" s="213">
        <f t="shared" si="8"/>
        <v>23.248271788035272</v>
      </c>
      <c r="K67" s="184">
        <f>(D67*100)/$D$76</f>
        <v>0.20117149408544313</v>
      </c>
    </row>
    <row r="68" spans="1:11" ht="15" thickBot="1" x14ac:dyDescent="0.35">
      <c r="A68" s="414">
        <v>76</v>
      </c>
      <c r="B68" s="63" t="s">
        <v>12</v>
      </c>
      <c r="C68" s="151">
        <f>SUM(C69:C70)</f>
        <v>1600000</v>
      </c>
      <c r="D68" s="153">
        <f>SUM(D69:D71)</f>
        <v>2017807.17</v>
      </c>
      <c r="E68" s="153">
        <f>SUM(E69:E71)</f>
        <v>1515058.09</v>
      </c>
      <c r="F68" s="153">
        <f>SUM(F69:F70)</f>
        <v>31180</v>
      </c>
      <c r="G68" s="153">
        <f>SUM(G69:G71)</f>
        <v>1510354.01</v>
      </c>
      <c r="H68" s="174"/>
      <c r="I68" s="174"/>
      <c r="J68" s="174"/>
      <c r="K68" s="186"/>
    </row>
    <row r="69" spans="1:11" x14ac:dyDescent="0.3">
      <c r="A69" s="415"/>
      <c r="B69" s="176" t="s">
        <v>32</v>
      </c>
      <c r="C69" s="150">
        <v>0</v>
      </c>
      <c r="D69" s="150">
        <v>221100</v>
      </c>
      <c r="E69" s="165">
        <v>190000</v>
      </c>
      <c r="F69" s="161">
        <f>SUM(D69-E69)</f>
        <v>31100</v>
      </c>
      <c r="G69" s="150">
        <v>185295.92</v>
      </c>
      <c r="H69" s="177">
        <f>SUM(E69/D69*100)</f>
        <v>85.933966530981451</v>
      </c>
      <c r="I69" s="190">
        <f t="shared" ref="I69:J71" si="9">SUM(F69/D69*100)</f>
        <v>14.066033469018544</v>
      </c>
      <c r="J69" s="204">
        <f t="shared" si="9"/>
        <v>97.524168421052636</v>
      </c>
      <c r="K69" s="179">
        <f>(D69*100)/$D$76</f>
        <v>0.29652678228194318</v>
      </c>
    </row>
    <row r="70" spans="1:11" ht="15" thickBot="1" x14ac:dyDescent="0.35">
      <c r="A70" s="415"/>
      <c r="B70" s="249" t="s">
        <v>61</v>
      </c>
      <c r="C70" s="181">
        <v>1600000</v>
      </c>
      <c r="D70" s="181">
        <v>1000000</v>
      </c>
      <c r="E70" s="164">
        <v>999920</v>
      </c>
      <c r="F70" s="162">
        <f>SUM(D70-E70)</f>
        <v>80</v>
      </c>
      <c r="G70" s="240">
        <v>999920</v>
      </c>
      <c r="H70" s="212">
        <f>SUM(E70/D70*100)</f>
        <v>99.992000000000004</v>
      </c>
      <c r="I70" s="250">
        <f t="shared" si="9"/>
        <v>8.0000000000000002E-3</v>
      </c>
      <c r="J70" s="213">
        <f t="shared" si="9"/>
        <v>100</v>
      </c>
      <c r="K70" s="184">
        <v>1.83</v>
      </c>
    </row>
    <row r="71" spans="1:11" ht="15" thickBot="1" x14ac:dyDescent="0.35">
      <c r="A71" s="416"/>
      <c r="B71" s="180" t="s">
        <v>68</v>
      </c>
      <c r="C71" s="239">
        <v>0</v>
      </c>
      <c r="D71" s="251">
        <v>796707.17</v>
      </c>
      <c r="E71" s="160">
        <v>325138.09000000003</v>
      </c>
      <c r="F71" s="162">
        <f>SUM(D71-E71)</f>
        <v>471569.08</v>
      </c>
      <c r="G71" s="240">
        <v>325138.09000000003</v>
      </c>
      <c r="H71" s="212">
        <f>SUM(E71/D71*100)</f>
        <v>40.810237718834642</v>
      </c>
      <c r="I71" s="250">
        <f t="shared" si="9"/>
        <v>59.189762281165358</v>
      </c>
      <c r="J71" s="213">
        <f t="shared" si="9"/>
        <v>100</v>
      </c>
      <c r="K71" s="184">
        <v>1.83</v>
      </c>
    </row>
    <row r="72" spans="1:11" ht="15" thickBot="1" x14ac:dyDescent="0.35">
      <c r="A72" s="414">
        <v>75</v>
      </c>
      <c r="B72" s="63" t="s">
        <v>62</v>
      </c>
      <c r="C72" s="242">
        <f>SUM(C73:C75)</f>
        <v>150000</v>
      </c>
      <c r="D72" s="243">
        <f>SUM(D73:D75)</f>
        <v>376235.04000000004</v>
      </c>
      <c r="E72" s="151">
        <f>SUM(E73:E75)</f>
        <v>277517.3</v>
      </c>
      <c r="F72" s="151">
        <f>SUM(F73:F75)</f>
        <v>98717.74000000002</v>
      </c>
      <c r="G72" s="153">
        <f>SUM(G73:G75)</f>
        <v>253558.58000000002</v>
      </c>
      <c r="H72" s="252"/>
      <c r="I72" s="252"/>
      <c r="J72" s="253"/>
      <c r="K72" s="186"/>
    </row>
    <row r="73" spans="1:11" x14ac:dyDescent="0.3">
      <c r="A73" s="415"/>
      <c r="B73" s="254" t="s">
        <v>39</v>
      </c>
      <c r="C73" s="255">
        <v>100000</v>
      </c>
      <c r="D73" s="255">
        <v>100000</v>
      </c>
      <c r="E73" s="276">
        <v>77677</v>
      </c>
      <c r="F73" s="189">
        <f>SUM(D73-E73)</f>
        <v>22323</v>
      </c>
      <c r="G73" s="152">
        <v>53762.51</v>
      </c>
      <c r="H73" s="177">
        <f>SUM(E73/D73*100)</f>
        <v>77.676999999999992</v>
      </c>
      <c r="I73" s="190">
        <f t="shared" ref="I73:J76" si="10">SUM(F73/D73*100)</f>
        <v>22.323</v>
      </c>
      <c r="J73" s="204">
        <f t="shared" si="10"/>
        <v>69.212907295595869</v>
      </c>
      <c r="K73" s="179">
        <f>(D73*100)/$D$76</f>
        <v>0.13411432939029541</v>
      </c>
    </row>
    <row r="74" spans="1:11" x14ac:dyDescent="0.3">
      <c r="A74" s="415"/>
      <c r="B74" s="256" t="s">
        <v>82</v>
      </c>
      <c r="C74" s="257">
        <v>0</v>
      </c>
      <c r="D74" s="258">
        <v>226235.04</v>
      </c>
      <c r="E74" s="277">
        <v>199840.3</v>
      </c>
      <c r="F74" s="189">
        <f>SUM(D74-E74)</f>
        <v>26394.74000000002</v>
      </c>
      <c r="G74" s="259">
        <v>199796.07</v>
      </c>
      <c r="H74" s="177">
        <f>SUM(E74/D74*100)</f>
        <v>88.33304513748179</v>
      </c>
      <c r="I74" s="190">
        <f t="shared" si="10"/>
        <v>11.666954862518212</v>
      </c>
      <c r="J74" s="204">
        <f t="shared" si="10"/>
        <v>99.977867327060665</v>
      </c>
      <c r="K74" s="247"/>
    </row>
    <row r="75" spans="1:11" ht="15" thickBot="1" x14ac:dyDescent="0.35">
      <c r="A75" s="416"/>
      <c r="B75" s="192" t="s">
        <v>35</v>
      </c>
      <c r="C75" s="181">
        <v>50000</v>
      </c>
      <c r="D75" s="181">
        <v>50000</v>
      </c>
      <c r="E75" s="164">
        <v>0</v>
      </c>
      <c r="F75" s="162">
        <f>SUM(D75-E75)</f>
        <v>50000</v>
      </c>
      <c r="G75" s="260">
        <v>0</v>
      </c>
      <c r="H75" s="212">
        <f>SUM(E75/D75*100)</f>
        <v>0</v>
      </c>
      <c r="I75" s="193">
        <f t="shared" si="10"/>
        <v>100</v>
      </c>
      <c r="J75" s="213" t="e">
        <f t="shared" si="10"/>
        <v>#DIV/0!</v>
      </c>
      <c r="K75" s="184">
        <f>SUM(D75/D76)*100</f>
        <v>6.7057164695147706E-2</v>
      </c>
    </row>
    <row r="76" spans="1:11" ht="14.25" customHeight="1" thickBot="1" x14ac:dyDescent="0.35">
      <c r="A76" s="261" t="s">
        <v>25</v>
      </c>
      <c r="B76" s="262" t="s">
        <v>16</v>
      </c>
      <c r="C76" s="154">
        <f>SUM(C10+C13,C15,C18,C22,C28,C34,C36,C41,C45,C48,C51,C56,C61,C64,C68+C72)</f>
        <v>70240299</v>
      </c>
      <c r="D76" s="154">
        <f>SUM(D10+D13,D15,D18,D22,D28,D34,D36,D41,D45,D48,D51,D56,D61,D64,D68+D72)</f>
        <v>74563247.980000004</v>
      </c>
      <c r="E76" s="154">
        <f>SUM(E10+E13,E15,E18,E22,E28,E34,E36,E41,E45,E48,E51,E56,E61,E64,E68+E72)</f>
        <v>56242796.700000003</v>
      </c>
      <c r="F76" s="154">
        <f>SUM(F10+F13,F15,F18,F22,F28,F34,F36,F41,F45,F48,F51,F56,F61,F64,F68+F72)</f>
        <v>62361276.699999988</v>
      </c>
      <c r="G76" s="154">
        <f>SUM(G10+G13,G15,G18,G22,G28,G34,G36,G41,G45,G48,G51,G56,G61,G64,G68+G72)</f>
        <v>41820223.960000008</v>
      </c>
      <c r="H76" s="263">
        <f>SUM(E76/D76*100)</f>
        <v>75.429649624552212</v>
      </c>
      <c r="I76" s="263">
        <f t="shared" si="10"/>
        <v>83.635408045431532</v>
      </c>
      <c r="J76" s="263">
        <f t="shared" si="10"/>
        <v>74.356586823144241</v>
      </c>
      <c r="K76" s="264">
        <f>SUM(K10:K75)</f>
        <v>103.5786287571616</v>
      </c>
    </row>
    <row r="77" spans="1:11" x14ac:dyDescent="0.3">
      <c r="A77" s="420" t="s">
        <v>80</v>
      </c>
      <c r="B77" s="420"/>
      <c r="C77" s="420"/>
      <c r="D77" s="269"/>
      <c r="E77" s="269"/>
      <c r="F77" s="269"/>
      <c r="G77" s="269"/>
      <c r="H77" s="269"/>
      <c r="I77" s="269"/>
      <c r="J77" s="269"/>
      <c r="K77" s="269"/>
    </row>
    <row r="78" spans="1:11" ht="21" x14ac:dyDescent="0.3">
      <c r="A78" s="421" t="s">
        <v>27</v>
      </c>
      <c r="B78" s="421"/>
      <c r="C78" s="421"/>
      <c r="D78" s="269"/>
      <c r="E78" s="269" t="s">
        <v>26</v>
      </c>
      <c r="F78" s="269"/>
      <c r="G78" s="268"/>
      <c r="H78" s="269"/>
      <c r="I78" s="269"/>
      <c r="J78" s="269"/>
      <c r="K78" s="269"/>
    </row>
    <row r="79" spans="1:11" ht="25.8" customHeight="1" x14ac:dyDescent="0.3">
      <c r="A79" s="413" t="s">
        <v>28</v>
      </c>
      <c r="B79" s="413"/>
      <c r="C79" s="413"/>
      <c r="D79" s="44"/>
      <c r="E79" s="44"/>
      <c r="F79" s="44"/>
      <c r="G79" s="44"/>
      <c r="H79" s="44"/>
      <c r="I79" s="44"/>
      <c r="J79" s="44"/>
      <c r="K79" s="44"/>
    </row>
    <row r="80" spans="1:11" ht="3.6" hidden="1" customHeight="1" x14ac:dyDescent="0.3"/>
    <row r="81" ht="97.8" customHeight="1" x14ac:dyDescent="0.3"/>
    <row r="82" ht="114.6" customHeight="1" x14ac:dyDescent="0.3"/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Plan1</vt:lpstr>
      <vt:lpstr>jun-24 (4)</vt:lpstr>
      <vt:lpstr> jan-24</vt:lpstr>
      <vt:lpstr> fev-24 </vt:lpstr>
      <vt:lpstr>mar-24</vt:lpstr>
      <vt:lpstr>abril-24</vt:lpstr>
      <vt:lpstr>maio-24 (2)</vt:lpstr>
      <vt:lpstr>jun-24 (3)</vt:lpstr>
      <vt:lpstr>AGO-24 (5)</vt:lpstr>
      <vt:lpstr>SET-24</vt:lpstr>
      <vt:lpstr>OUT-24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Suzana Leite</cp:lastModifiedBy>
  <cp:lastPrinted>2024-11-11T10:26:46Z</cp:lastPrinted>
  <dcterms:created xsi:type="dcterms:W3CDTF">2016-04-01T19:52:39Z</dcterms:created>
  <dcterms:modified xsi:type="dcterms:W3CDTF">2024-11-11T11:41:16Z</dcterms:modified>
</cp:coreProperties>
</file>