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4\Orçamento 2024\Execução orçamentaria 2024\"/>
    </mc:Choice>
  </mc:AlternateContent>
  <xr:revisionPtr revIDLastSave="0" documentId="13_ncr:1_{BC206DAD-C2AF-4E4D-B076-572EFE260978}" xr6:coauthVersionLast="47" xr6:coauthVersionMax="47" xr10:uidLastSave="{00000000-0000-0000-0000-000000000000}"/>
  <bookViews>
    <workbookView xWindow="-110" yWindow="-110" windowWidth="19420" windowHeight="10420" firstSheet="1" activeTab="8" xr2:uid="{00000000-000D-0000-FFFF-FFFF00000000}"/>
  </bookViews>
  <sheets>
    <sheet name="Plan1" sheetId="44" r:id="rId1"/>
    <sheet name="jun-24 (4)" sheetId="43" r:id="rId2"/>
    <sheet name=" jan-24" sheetId="25" r:id="rId3"/>
    <sheet name=" fev-24 " sheetId="38" r:id="rId4"/>
    <sheet name="mar-24" sheetId="39" r:id="rId5"/>
    <sheet name="abril-24" sheetId="40" r:id="rId6"/>
    <sheet name="maio-24 (2)" sheetId="41" r:id="rId7"/>
    <sheet name="jun-24 (3)" sheetId="42" r:id="rId8"/>
    <sheet name="jul-24 (5)" sheetId="4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45" l="1"/>
  <c r="D10" i="45"/>
  <c r="E10" i="45"/>
  <c r="G10" i="45"/>
  <c r="F11" i="45"/>
  <c r="I11" i="45" s="1"/>
  <c r="H11" i="45"/>
  <c r="J11" i="45"/>
  <c r="F12" i="45"/>
  <c r="I12" i="45" s="1"/>
  <c r="H12" i="45"/>
  <c r="J12" i="45"/>
  <c r="C13" i="45"/>
  <c r="D13" i="45"/>
  <c r="E13" i="45"/>
  <c r="F14" i="45"/>
  <c r="F13" i="45" s="1"/>
  <c r="G13" i="45"/>
  <c r="H14" i="45"/>
  <c r="J14" i="45"/>
  <c r="C15" i="45"/>
  <c r="D15" i="45"/>
  <c r="E15" i="45"/>
  <c r="F17" i="45"/>
  <c r="I17" i="45" s="1"/>
  <c r="G15" i="45"/>
  <c r="F16" i="45"/>
  <c r="F15" i="45" s="1"/>
  <c r="H16" i="45"/>
  <c r="J16" i="45"/>
  <c r="H17" i="45"/>
  <c r="J17" i="45"/>
  <c r="C18" i="45"/>
  <c r="D18" i="45"/>
  <c r="E18" i="45"/>
  <c r="F19" i="45"/>
  <c r="I19" i="45" s="1"/>
  <c r="F21" i="45"/>
  <c r="I21" i="45" s="1"/>
  <c r="F20" i="45"/>
  <c r="I20" i="45" s="1"/>
  <c r="G18" i="45"/>
  <c r="H19" i="45"/>
  <c r="J19" i="45"/>
  <c r="H20" i="45"/>
  <c r="J20" i="45"/>
  <c r="H21" i="45"/>
  <c r="J21" i="45"/>
  <c r="C22" i="45"/>
  <c r="D22" i="45"/>
  <c r="E22" i="45"/>
  <c r="F25" i="45"/>
  <c r="I25" i="45" s="1"/>
  <c r="F27" i="45"/>
  <c r="I27" i="45" s="1"/>
  <c r="F23" i="45"/>
  <c r="I23" i="45" s="1"/>
  <c r="G22" i="45"/>
  <c r="H23" i="45"/>
  <c r="J23" i="45"/>
  <c r="F24" i="45"/>
  <c r="I24" i="45" s="1"/>
  <c r="H24" i="45"/>
  <c r="J24" i="45"/>
  <c r="H25" i="45"/>
  <c r="J25" i="45"/>
  <c r="F26" i="45"/>
  <c r="I26" i="45" s="1"/>
  <c r="H26" i="45"/>
  <c r="J26" i="45"/>
  <c r="H27" i="45"/>
  <c r="J27" i="45"/>
  <c r="C28" i="45"/>
  <c r="D28" i="45"/>
  <c r="E28" i="45"/>
  <c r="F29" i="45"/>
  <c r="I29" i="45" s="1"/>
  <c r="F31" i="45"/>
  <c r="G28" i="45"/>
  <c r="H29" i="45"/>
  <c r="J29" i="45"/>
  <c r="F30" i="45"/>
  <c r="I30" i="45" s="1"/>
  <c r="H30" i="45"/>
  <c r="J30" i="45"/>
  <c r="H31" i="45"/>
  <c r="I31" i="45"/>
  <c r="J31" i="45"/>
  <c r="F32" i="45"/>
  <c r="I32" i="45" s="1"/>
  <c r="H32" i="45"/>
  <c r="J32" i="45"/>
  <c r="F33" i="45"/>
  <c r="H33" i="45"/>
  <c r="I33" i="45"/>
  <c r="J33" i="45"/>
  <c r="C34" i="45"/>
  <c r="D34" i="45"/>
  <c r="E34" i="45"/>
  <c r="F34" i="45" s="1"/>
  <c r="G34" i="45"/>
  <c r="F35" i="45"/>
  <c r="I35" i="45" s="1"/>
  <c r="H35" i="45"/>
  <c r="J35" i="45"/>
  <c r="C36" i="45"/>
  <c r="D36" i="45"/>
  <c r="E36" i="45"/>
  <c r="G36" i="45"/>
  <c r="F37" i="45"/>
  <c r="I37" i="45" s="1"/>
  <c r="H37" i="45"/>
  <c r="J37" i="45"/>
  <c r="F38" i="45"/>
  <c r="I38" i="45" s="1"/>
  <c r="H38" i="45"/>
  <c r="J38" i="45"/>
  <c r="F39" i="45"/>
  <c r="I39" i="45" s="1"/>
  <c r="H39" i="45"/>
  <c r="J39" i="45"/>
  <c r="F40" i="45"/>
  <c r="I40" i="45" s="1"/>
  <c r="H40" i="45"/>
  <c r="J40" i="45"/>
  <c r="C41" i="45"/>
  <c r="D41" i="45"/>
  <c r="E41" i="45"/>
  <c r="G41" i="45"/>
  <c r="F42" i="45"/>
  <c r="H42" i="45"/>
  <c r="J42" i="45"/>
  <c r="F43" i="45"/>
  <c r="I43" i="45" s="1"/>
  <c r="H43" i="45"/>
  <c r="J43" i="45"/>
  <c r="F44" i="45"/>
  <c r="I44" i="45" s="1"/>
  <c r="H44" i="45"/>
  <c r="J44" i="45"/>
  <c r="C45" i="45"/>
  <c r="C76" i="45" s="1"/>
  <c r="D45" i="45"/>
  <c r="E45" i="45"/>
  <c r="G45" i="45"/>
  <c r="F46" i="45"/>
  <c r="H46" i="45"/>
  <c r="J46" i="45"/>
  <c r="F47" i="45"/>
  <c r="I47" i="45" s="1"/>
  <c r="H47" i="45"/>
  <c r="J47" i="45"/>
  <c r="C48" i="45"/>
  <c r="D48" i="45"/>
  <c r="E48" i="45"/>
  <c r="G48" i="45"/>
  <c r="F49" i="45"/>
  <c r="I49" i="45" s="1"/>
  <c r="H49" i="45"/>
  <c r="J49" i="45"/>
  <c r="F50" i="45"/>
  <c r="H50" i="45"/>
  <c r="J50" i="45"/>
  <c r="C51" i="45"/>
  <c r="D51" i="45"/>
  <c r="E51" i="45"/>
  <c r="F55" i="45"/>
  <c r="I55" i="45" s="1"/>
  <c r="F54" i="45"/>
  <c r="I54" i="45" s="1"/>
  <c r="G51" i="45"/>
  <c r="F52" i="45"/>
  <c r="H52" i="45"/>
  <c r="J52" i="45"/>
  <c r="F53" i="45"/>
  <c r="I53" i="45" s="1"/>
  <c r="H53" i="45"/>
  <c r="J53" i="45"/>
  <c r="H54" i="45"/>
  <c r="J54" i="45"/>
  <c r="H55" i="45"/>
  <c r="J55" i="45"/>
  <c r="C56" i="45"/>
  <c r="D56" i="45"/>
  <c r="E56" i="45"/>
  <c r="G56" i="45"/>
  <c r="F57" i="45"/>
  <c r="I57" i="45" s="1"/>
  <c r="H57" i="45"/>
  <c r="J57" i="45"/>
  <c r="F58" i="45"/>
  <c r="H58" i="45"/>
  <c r="J58" i="45"/>
  <c r="F59" i="45"/>
  <c r="I59" i="45" s="1"/>
  <c r="H59" i="45"/>
  <c r="J59" i="45"/>
  <c r="F60" i="45"/>
  <c r="I60" i="45" s="1"/>
  <c r="H60" i="45"/>
  <c r="J60" i="45"/>
  <c r="C61" i="45"/>
  <c r="D61" i="45"/>
  <c r="E61" i="45"/>
  <c r="G61" i="45"/>
  <c r="F62" i="45"/>
  <c r="F61" i="45" s="1"/>
  <c r="H62" i="45"/>
  <c r="J62" i="45"/>
  <c r="F63" i="45"/>
  <c r="I63" i="45" s="1"/>
  <c r="H63" i="45"/>
  <c r="J63" i="45"/>
  <c r="C64" i="45"/>
  <c r="D64" i="45"/>
  <c r="E64" i="45"/>
  <c r="F67" i="45"/>
  <c r="I67" i="45" s="1"/>
  <c r="F66" i="45"/>
  <c r="I66" i="45" s="1"/>
  <c r="G64" i="45"/>
  <c r="F65" i="45"/>
  <c r="H65" i="45"/>
  <c r="J65" i="45"/>
  <c r="H66" i="45"/>
  <c r="J66" i="45"/>
  <c r="H67" i="45"/>
  <c r="J67" i="45"/>
  <c r="C68" i="45"/>
  <c r="D68" i="45"/>
  <c r="E68" i="45"/>
  <c r="F70" i="45"/>
  <c r="I70" i="45" s="1"/>
  <c r="F69" i="45"/>
  <c r="I69" i="45" s="1"/>
  <c r="G68" i="45"/>
  <c r="H69" i="45"/>
  <c r="J69" i="45"/>
  <c r="H70" i="45"/>
  <c r="J70" i="45"/>
  <c r="F71" i="45"/>
  <c r="I71" i="45"/>
  <c r="H71" i="45"/>
  <c r="J71" i="45"/>
  <c r="C72" i="45"/>
  <c r="D72" i="45"/>
  <c r="E72" i="45"/>
  <c r="F74" i="45"/>
  <c r="G72" i="45"/>
  <c r="F73" i="45"/>
  <c r="H73" i="45"/>
  <c r="I73" i="45"/>
  <c r="J73" i="45"/>
  <c r="H74" i="45"/>
  <c r="I74" i="45"/>
  <c r="J74" i="45"/>
  <c r="F75" i="45"/>
  <c r="I75" i="45" s="1"/>
  <c r="H75" i="45"/>
  <c r="J75" i="45"/>
  <c r="C10" i="43"/>
  <c r="D10" i="43"/>
  <c r="E10" i="43"/>
  <c r="G10" i="43"/>
  <c r="F11" i="43"/>
  <c r="I11" i="43"/>
  <c r="H11" i="43"/>
  <c r="J11" i="43"/>
  <c r="F12" i="43"/>
  <c r="I12" i="43"/>
  <c r="H12" i="43"/>
  <c r="J12" i="43"/>
  <c r="C13" i="43"/>
  <c r="D13" i="43"/>
  <c r="E13" i="43"/>
  <c r="G13" i="43"/>
  <c r="F14" i="43"/>
  <c r="F13" i="43" s="1"/>
  <c r="H14" i="43"/>
  <c r="J14" i="43"/>
  <c r="C15" i="43"/>
  <c r="D15" i="43"/>
  <c r="E15" i="43"/>
  <c r="G15" i="43"/>
  <c r="F16" i="43"/>
  <c r="F15" i="43"/>
  <c r="H16" i="43"/>
  <c r="J16" i="43"/>
  <c r="F17" i="43"/>
  <c r="I17" i="43"/>
  <c r="H17" i="43"/>
  <c r="J17" i="43"/>
  <c r="C18" i="43"/>
  <c r="D18" i="43"/>
  <c r="E18" i="43"/>
  <c r="G18" i="43"/>
  <c r="F19" i="43"/>
  <c r="F18" i="43" s="1"/>
  <c r="H19" i="43"/>
  <c r="I19" i="43"/>
  <c r="J19" i="43"/>
  <c r="F20" i="43"/>
  <c r="I20" i="43" s="1"/>
  <c r="H20" i="43"/>
  <c r="J20" i="43"/>
  <c r="F21" i="43"/>
  <c r="H21" i="43"/>
  <c r="I21" i="43"/>
  <c r="J21" i="43"/>
  <c r="C22" i="43"/>
  <c r="D22" i="43"/>
  <c r="E22" i="43"/>
  <c r="G22" i="43"/>
  <c r="F23" i="43"/>
  <c r="F22" i="43" s="1"/>
  <c r="H23" i="43"/>
  <c r="J23" i="43"/>
  <c r="F24" i="43"/>
  <c r="I24" i="43" s="1"/>
  <c r="H24" i="43"/>
  <c r="J24" i="43"/>
  <c r="F25" i="43"/>
  <c r="H25" i="43"/>
  <c r="I25" i="43"/>
  <c r="J25" i="43"/>
  <c r="F26" i="43"/>
  <c r="I26" i="43" s="1"/>
  <c r="H26" i="43"/>
  <c r="J26" i="43"/>
  <c r="F27" i="43"/>
  <c r="I27" i="43" s="1"/>
  <c r="H27" i="43"/>
  <c r="J27" i="43"/>
  <c r="C28" i="43"/>
  <c r="D28" i="43"/>
  <c r="E28" i="43"/>
  <c r="G28" i="43"/>
  <c r="F29" i="43"/>
  <c r="H29" i="43"/>
  <c r="I29" i="43"/>
  <c r="J29" i="43"/>
  <c r="F30" i="43"/>
  <c r="I30" i="43" s="1"/>
  <c r="H30" i="43"/>
  <c r="J30" i="43"/>
  <c r="F31" i="43"/>
  <c r="I31" i="43" s="1"/>
  <c r="H31" i="43"/>
  <c r="J31" i="43"/>
  <c r="F32" i="43"/>
  <c r="I32" i="43" s="1"/>
  <c r="H32" i="43"/>
  <c r="J32" i="43"/>
  <c r="F33" i="43"/>
  <c r="H33" i="43"/>
  <c r="I33" i="43"/>
  <c r="J33" i="43"/>
  <c r="C34" i="43"/>
  <c r="D34" i="43"/>
  <c r="E34" i="43"/>
  <c r="G34" i="43"/>
  <c r="F35" i="43"/>
  <c r="I35" i="43" s="1"/>
  <c r="H35" i="43"/>
  <c r="J35" i="43"/>
  <c r="C36" i="43"/>
  <c r="D36" i="43"/>
  <c r="F36" i="43" s="1"/>
  <c r="E36" i="43"/>
  <c r="G36" i="43"/>
  <c r="F37" i="43"/>
  <c r="I37" i="43" s="1"/>
  <c r="H37" i="43"/>
  <c r="J37" i="43"/>
  <c r="F38" i="43"/>
  <c r="I38" i="43" s="1"/>
  <c r="H38" i="43"/>
  <c r="J38" i="43"/>
  <c r="F39" i="43"/>
  <c r="I39" i="43" s="1"/>
  <c r="H39" i="43"/>
  <c r="J39" i="43"/>
  <c r="F40" i="43"/>
  <c r="I40" i="43" s="1"/>
  <c r="H40" i="43"/>
  <c r="J40" i="43"/>
  <c r="C41" i="43"/>
  <c r="D41" i="43"/>
  <c r="E41" i="43"/>
  <c r="G41" i="43"/>
  <c r="F42" i="43"/>
  <c r="H42" i="43"/>
  <c r="J42" i="43"/>
  <c r="F43" i="43"/>
  <c r="I43" i="43" s="1"/>
  <c r="H43" i="43"/>
  <c r="J43" i="43"/>
  <c r="F44" i="43"/>
  <c r="I44" i="43" s="1"/>
  <c r="H44" i="43"/>
  <c r="J44" i="43"/>
  <c r="C45" i="43"/>
  <c r="D45" i="43"/>
  <c r="E45" i="43"/>
  <c r="G45" i="43"/>
  <c r="F46" i="43"/>
  <c r="F45" i="43" s="1"/>
  <c r="H46" i="43"/>
  <c r="J46" i="43"/>
  <c r="F47" i="43"/>
  <c r="H47" i="43"/>
  <c r="J47" i="43"/>
  <c r="C48" i="43"/>
  <c r="D48" i="43"/>
  <c r="E48" i="43"/>
  <c r="G48" i="43"/>
  <c r="F49" i="43"/>
  <c r="I49" i="43" s="1"/>
  <c r="H49" i="43"/>
  <c r="J49" i="43"/>
  <c r="F50" i="43"/>
  <c r="H50" i="43"/>
  <c r="I50" i="43"/>
  <c r="J50" i="43"/>
  <c r="C51" i="43"/>
  <c r="D51" i="43"/>
  <c r="E51" i="43"/>
  <c r="G51" i="43"/>
  <c r="F52" i="43"/>
  <c r="F51" i="43"/>
  <c r="H52" i="43"/>
  <c r="J52" i="43"/>
  <c r="F53" i="43"/>
  <c r="I53" i="43" s="1"/>
  <c r="H53" i="43"/>
  <c r="J53" i="43"/>
  <c r="F54" i="43"/>
  <c r="H54" i="43"/>
  <c r="I54" i="43"/>
  <c r="J54" i="43"/>
  <c r="F55" i="43"/>
  <c r="I55" i="43"/>
  <c r="H55" i="43"/>
  <c r="J55" i="43"/>
  <c r="C56" i="43"/>
  <c r="D56" i="43"/>
  <c r="E56" i="43"/>
  <c r="G56" i="43"/>
  <c r="F57" i="43"/>
  <c r="I57" i="43" s="1"/>
  <c r="H57" i="43"/>
  <c r="J57" i="43"/>
  <c r="F58" i="43"/>
  <c r="H58" i="43"/>
  <c r="I58" i="43"/>
  <c r="J58" i="43"/>
  <c r="F59" i="43"/>
  <c r="I59" i="43"/>
  <c r="H59" i="43"/>
  <c r="J59" i="43"/>
  <c r="F60" i="43"/>
  <c r="I60" i="43"/>
  <c r="H60" i="43"/>
  <c r="J60" i="43"/>
  <c r="C61" i="43"/>
  <c r="D61" i="43"/>
  <c r="E61" i="43"/>
  <c r="G61" i="43"/>
  <c r="F62" i="43"/>
  <c r="F61" i="43"/>
  <c r="H62" i="43"/>
  <c r="J62" i="43"/>
  <c r="F63" i="43"/>
  <c r="I63" i="43"/>
  <c r="H63" i="43"/>
  <c r="J63" i="43"/>
  <c r="C64" i="43"/>
  <c r="D64" i="43"/>
  <c r="E64" i="43"/>
  <c r="G64" i="43"/>
  <c r="F65" i="43"/>
  <c r="I65" i="43" s="1"/>
  <c r="H65" i="43"/>
  <c r="J65" i="43"/>
  <c r="F66" i="43"/>
  <c r="F64" i="43"/>
  <c r="H66" i="43"/>
  <c r="J66" i="43"/>
  <c r="F67" i="43"/>
  <c r="I67" i="43"/>
  <c r="H67" i="43"/>
  <c r="J67" i="43"/>
  <c r="C68" i="43"/>
  <c r="D68" i="43"/>
  <c r="E68" i="43"/>
  <c r="G68" i="43"/>
  <c r="F69" i="43"/>
  <c r="F68" i="43" s="1"/>
  <c r="H69" i="43"/>
  <c r="I69" i="43"/>
  <c r="J69" i="43"/>
  <c r="F70" i="43"/>
  <c r="I70" i="43" s="1"/>
  <c r="H70" i="43"/>
  <c r="J70" i="43"/>
  <c r="F71" i="43"/>
  <c r="H71" i="43"/>
  <c r="I71" i="43"/>
  <c r="J71" i="43"/>
  <c r="C72" i="43"/>
  <c r="D72" i="43"/>
  <c r="E72" i="43"/>
  <c r="G72" i="43"/>
  <c r="F73" i="43"/>
  <c r="F72" i="43" s="1"/>
  <c r="H73" i="43"/>
  <c r="J73" i="43"/>
  <c r="F74" i="43"/>
  <c r="I74" i="43" s="1"/>
  <c r="H74" i="43"/>
  <c r="J74" i="43"/>
  <c r="F75" i="43"/>
  <c r="I75" i="43" s="1"/>
  <c r="H75" i="43"/>
  <c r="J75" i="43"/>
  <c r="J75" i="42"/>
  <c r="H75" i="42"/>
  <c r="F75" i="42"/>
  <c r="I75" i="42" s="1"/>
  <c r="J74" i="42"/>
  <c r="H74" i="42"/>
  <c r="F74" i="42"/>
  <c r="I74" i="42" s="1"/>
  <c r="J73" i="42"/>
  <c r="H73" i="42"/>
  <c r="F73" i="42"/>
  <c r="F72" i="42" s="1"/>
  <c r="G72" i="42"/>
  <c r="E72" i="42"/>
  <c r="D72" i="42"/>
  <c r="C72" i="42"/>
  <c r="J71" i="42"/>
  <c r="H71" i="42"/>
  <c r="F71" i="42"/>
  <c r="I71" i="42" s="1"/>
  <c r="J70" i="42"/>
  <c r="H70" i="42"/>
  <c r="F70" i="42"/>
  <c r="I70" i="42" s="1"/>
  <c r="J69" i="42"/>
  <c r="H69" i="42"/>
  <c r="F69" i="42"/>
  <c r="I69" i="42" s="1"/>
  <c r="G68" i="42"/>
  <c r="E68" i="42"/>
  <c r="D68" i="42"/>
  <c r="C68" i="42"/>
  <c r="J67" i="42"/>
  <c r="H67" i="42"/>
  <c r="F67" i="42"/>
  <c r="I67" i="42" s="1"/>
  <c r="J66" i="42"/>
  <c r="H66" i="42"/>
  <c r="F66" i="42"/>
  <c r="I66" i="42" s="1"/>
  <c r="J65" i="42"/>
  <c r="H65" i="42"/>
  <c r="F65" i="42"/>
  <c r="I65" i="42"/>
  <c r="G64" i="42"/>
  <c r="E64" i="42"/>
  <c r="D64" i="42"/>
  <c r="C64" i="42"/>
  <c r="J63" i="42"/>
  <c r="H63" i="42"/>
  <c r="F63" i="42"/>
  <c r="I63" i="42" s="1"/>
  <c r="J62" i="42"/>
  <c r="H62" i="42"/>
  <c r="F62" i="42"/>
  <c r="I62" i="42" s="1"/>
  <c r="G61" i="42"/>
  <c r="E61" i="42"/>
  <c r="D61" i="42"/>
  <c r="C61" i="42"/>
  <c r="J60" i="42"/>
  <c r="H60" i="42"/>
  <c r="F60" i="42"/>
  <c r="I60" i="42" s="1"/>
  <c r="J59" i="42"/>
  <c r="H59" i="42"/>
  <c r="F59" i="42"/>
  <c r="I59" i="42" s="1"/>
  <c r="J58" i="42"/>
  <c r="H58" i="42"/>
  <c r="F58" i="42"/>
  <c r="I58" i="42" s="1"/>
  <c r="J57" i="42"/>
  <c r="H57" i="42"/>
  <c r="F57" i="42"/>
  <c r="G56" i="42"/>
  <c r="E56" i="42"/>
  <c r="D56" i="42"/>
  <c r="C56" i="42"/>
  <c r="J55" i="42"/>
  <c r="H55" i="42"/>
  <c r="F55" i="42"/>
  <c r="I55" i="42"/>
  <c r="J54" i="42"/>
  <c r="H54" i="42"/>
  <c r="F54" i="42"/>
  <c r="I54" i="42"/>
  <c r="J53" i="42"/>
  <c r="H53" i="42"/>
  <c r="F53" i="42"/>
  <c r="I53" i="42"/>
  <c r="J52" i="42"/>
  <c r="H52" i="42"/>
  <c r="F52" i="42"/>
  <c r="I52" i="42"/>
  <c r="G51" i="42"/>
  <c r="E51" i="42"/>
  <c r="D51" i="42"/>
  <c r="C51" i="42"/>
  <c r="J50" i="42"/>
  <c r="H50" i="42"/>
  <c r="F50" i="42"/>
  <c r="I50" i="42"/>
  <c r="J49" i="42"/>
  <c r="H49" i="42"/>
  <c r="F49" i="42"/>
  <c r="G48" i="42"/>
  <c r="E48" i="42"/>
  <c r="D48" i="42"/>
  <c r="C48" i="42"/>
  <c r="J47" i="42"/>
  <c r="I47" i="42"/>
  <c r="H47" i="42"/>
  <c r="F47" i="42"/>
  <c r="J46" i="42"/>
  <c r="H46" i="42"/>
  <c r="F46" i="42"/>
  <c r="F45" i="42" s="1"/>
  <c r="G45" i="42"/>
  <c r="E45" i="42"/>
  <c r="D45" i="42"/>
  <c r="C45" i="42"/>
  <c r="J44" i="42"/>
  <c r="H44" i="42"/>
  <c r="F44" i="42"/>
  <c r="I44" i="42" s="1"/>
  <c r="J43" i="42"/>
  <c r="I43" i="42"/>
  <c r="H43" i="42"/>
  <c r="F43" i="42"/>
  <c r="J42" i="42"/>
  <c r="H42" i="42"/>
  <c r="F42" i="42"/>
  <c r="I42" i="42" s="1"/>
  <c r="G41" i="42"/>
  <c r="E41" i="42"/>
  <c r="D41" i="42"/>
  <c r="C41" i="42"/>
  <c r="J40" i="42"/>
  <c r="H40" i="42"/>
  <c r="F40" i="42"/>
  <c r="I40" i="42" s="1"/>
  <c r="J39" i="42"/>
  <c r="I39" i="42"/>
  <c r="H39" i="42"/>
  <c r="F39" i="42"/>
  <c r="J38" i="42"/>
  <c r="H38" i="42"/>
  <c r="F38" i="42"/>
  <c r="I38" i="42" s="1"/>
  <c r="J37" i="42"/>
  <c r="H37" i="42"/>
  <c r="F37" i="42"/>
  <c r="I37" i="42" s="1"/>
  <c r="G36" i="42"/>
  <c r="E36" i="42"/>
  <c r="D36" i="42"/>
  <c r="F36" i="42" s="1"/>
  <c r="C36" i="42"/>
  <c r="J35" i="42"/>
  <c r="H35" i="42"/>
  <c r="F35" i="42"/>
  <c r="I35" i="42" s="1"/>
  <c r="G34" i="42"/>
  <c r="E34" i="42"/>
  <c r="D34" i="42"/>
  <c r="C34" i="42"/>
  <c r="J33" i="42"/>
  <c r="H33" i="42"/>
  <c r="F33" i="42"/>
  <c r="I33" i="42" s="1"/>
  <c r="J32" i="42"/>
  <c r="H32" i="42"/>
  <c r="F32" i="42"/>
  <c r="I32" i="42" s="1"/>
  <c r="J31" i="42"/>
  <c r="H31" i="42"/>
  <c r="F31" i="42"/>
  <c r="I31" i="42" s="1"/>
  <c r="J30" i="42"/>
  <c r="H30" i="42"/>
  <c r="F30" i="42"/>
  <c r="I30" i="42" s="1"/>
  <c r="J29" i="42"/>
  <c r="H29" i="42"/>
  <c r="F29" i="42"/>
  <c r="I29" i="42" s="1"/>
  <c r="G28" i="42"/>
  <c r="E28" i="42"/>
  <c r="D28" i="42"/>
  <c r="C28" i="42"/>
  <c r="J27" i="42"/>
  <c r="H27" i="42"/>
  <c r="F27" i="42"/>
  <c r="I27" i="42" s="1"/>
  <c r="J26" i="42"/>
  <c r="H26" i="42"/>
  <c r="F26" i="42"/>
  <c r="I26" i="42" s="1"/>
  <c r="J25" i="42"/>
  <c r="H25" i="42"/>
  <c r="F25" i="42"/>
  <c r="I25" i="42" s="1"/>
  <c r="J24" i="42"/>
  <c r="H24" i="42"/>
  <c r="F24" i="42"/>
  <c r="I24" i="42" s="1"/>
  <c r="J23" i="42"/>
  <c r="H23" i="42"/>
  <c r="F23" i="42"/>
  <c r="I23" i="42" s="1"/>
  <c r="G22" i="42"/>
  <c r="E22" i="42"/>
  <c r="E76" i="42" s="1"/>
  <c r="D22" i="42"/>
  <c r="C22" i="42"/>
  <c r="J21" i="42"/>
  <c r="H21" i="42"/>
  <c r="F21" i="42"/>
  <c r="I21" i="42" s="1"/>
  <c r="J20" i="42"/>
  <c r="H20" i="42"/>
  <c r="F20" i="42"/>
  <c r="I20" i="42" s="1"/>
  <c r="J19" i="42"/>
  <c r="H19" i="42"/>
  <c r="F19" i="42"/>
  <c r="I19" i="42" s="1"/>
  <c r="G18" i="42"/>
  <c r="E18" i="42"/>
  <c r="D18" i="42"/>
  <c r="C18" i="42"/>
  <c r="J17" i="42"/>
  <c r="H17" i="42"/>
  <c r="F17" i="42"/>
  <c r="I17" i="42" s="1"/>
  <c r="J16" i="42"/>
  <c r="H16" i="42"/>
  <c r="F16" i="42"/>
  <c r="G15" i="42"/>
  <c r="E15" i="42"/>
  <c r="D15" i="42"/>
  <c r="C15" i="42"/>
  <c r="J14" i="42"/>
  <c r="H14" i="42"/>
  <c r="F14" i="42"/>
  <c r="I14" i="42" s="1"/>
  <c r="G13" i="42"/>
  <c r="E13" i="42"/>
  <c r="D13" i="42"/>
  <c r="D76" i="42" s="1"/>
  <c r="C13" i="42"/>
  <c r="J12" i="42"/>
  <c r="H12" i="42"/>
  <c r="F12" i="42"/>
  <c r="I12" i="42" s="1"/>
  <c r="J11" i="42"/>
  <c r="H11" i="42"/>
  <c r="F11" i="42"/>
  <c r="I11" i="42" s="1"/>
  <c r="G10" i="42"/>
  <c r="E10" i="42"/>
  <c r="D10" i="42"/>
  <c r="C10" i="42"/>
  <c r="G68" i="41"/>
  <c r="J66" i="41"/>
  <c r="H66" i="41"/>
  <c r="F66" i="41"/>
  <c r="I66" i="41" s="1"/>
  <c r="E68" i="41"/>
  <c r="J38" i="41"/>
  <c r="H38" i="41"/>
  <c r="F38" i="41"/>
  <c r="I38" i="41" s="1"/>
  <c r="J75" i="41"/>
  <c r="H75" i="41"/>
  <c r="F75" i="41"/>
  <c r="I75" i="41" s="1"/>
  <c r="J74" i="41"/>
  <c r="H74" i="41"/>
  <c r="F74" i="41"/>
  <c r="J73" i="41"/>
  <c r="H73" i="41"/>
  <c r="F73" i="41"/>
  <c r="I73" i="41" s="1"/>
  <c r="G72" i="41"/>
  <c r="E72" i="41"/>
  <c r="D72" i="41"/>
  <c r="C72" i="41"/>
  <c r="J71" i="41"/>
  <c r="H71" i="41"/>
  <c r="F71" i="41"/>
  <c r="I71" i="41" s="1"/>
  <c r="J70" i="41"/>
  <c r="H70" i="41"/>
  <c r="F70" i="41"/>
  <c r="I70" i="41" s="1"/>
  <c r="J69" i="41"/>
  <c r="H69" i="41"/>
  <c r="F69" i="41"/>
  <c r="D68" i="41"/>
  <c r="C68" i="41"/>
  <c r="J67" i="41"/>
  <c r="H67" i="41"/>
  <c r="F67" i="41"/>
  <c r="I67" i="41" s="1"/>
  <c r="J65" i="41"/>
  <c r="H65" i="41"/>
  <c r="F65" i="41"/>
  <c r="I65" i="41" s="1"/>
  <c r="G64" i="41"/>
  <c r="E64" i="41"/>
  <c r="D64" i="41"/>
  <c r="C64" i="41"/>
  <c r="J63" i="41"/>
  <c r="H63" i="41"/>
  <c r="F63" i="41"/>
  <c r="I63" i="41" s="1"/>
  <c r="J62" i="41"/>
  <c r="H62" i="41"/>
  <c r="F62" i="41"/>
  <c r="I62" i="41" s="1"/>
  <c r="G61" i="41"/>
  <c r="E61" i="41"/>
  <c r="D61" i="41"/>
  <c r="C61" i="41"/>
  <c r="J60" i="41"/>
  <c r="H60" i="41"/>
  <c r="F60" i="41"/>
  <c r="I60" i="41" s="1"/>
  <c r="J59" i="41"/>
  <c r="H59" i="41"/>
  <c r="F59" i="41"/>
  <c r="I59" i="41" s="1"/>
  <c r="J58" i="41"/>
  <c r="H58" i="41"/>
  <c r="F58" i="41"/>
  <c r="I58" i="41" s="1"/>
  <c r="J57" i="41"/>
  <c r="H57" i="41"/>
  <c r="F57" i="41"/>
  <c r="I57" i="41" s="1"/>
  <c r="G56" i="41"/>
  <c r="E56" i="41"/>
  <c r="D56" i="41"/>
  <c r="C56" i="41"/>
  <c r="J55" i="41"/>
  <c r="H55" i="41"/>
  <c r="F55" i="41"/>
  <c r="I55" i="41" s="1"/>
  <c r="J54" i="41"/>
  <c r="H54" i="41"/>
  <c r="F54" i="41"/>
  <c r="I54" i="41" s="1"/>
  <c r="J53" i="41"/>
  <c r="H53" i="41"/>
  <c r="F53" i="41"/>
  <c r="I53" i="41" s="1"/>
  <c r="J52" i="41"/>
  <c r="H52" i="41"/>
  <c r="F52" i="41"/>
  <c r="I52" i="41" s="1"/>
  <c r="G51" i="41"/>
  <c r="E51" i="41"/>
  <c r="D51" i="41"/>
  <c r="C51" i="41"/>
  <c r="J50" i="41"/>
  <c r="H50" i="41"/>
  <c r="F50" i="41"/>
  <c r="I50" i="41" s="1"/>
  <c r="J49" i="41"/>
  <c r="H49" i="41"/>
  <c r="F49" i="41"/>
  <c r="I49" i="41" s="1"/>
  <c r="G48" i="41"/>
  <c r="E48" i="41"/>
  <c r="E76" i="41" s="1"/>
  <c r="D48" i="41"/>
  <c r="C48" i="41"/>
  <c r="J47" i="41"/>
  <c r="H47" i="41"/>
  <c r="F47" i="41"/>
  <c r="I47" i="41" s="1"/>
  <c r="J46" i="41"/>
  <c r="H46" i="41"/>
  <c r="F46" i="41"/>
  <c r="I46" i="41" s="1"/>
  <c r="G45" i="41"/>
  <c r="E45" i="41"/>
  <c r="D45" i="41"/>
  <c r="C45" i="41"/>
  <c r="J44" i="41"/>
  <c r="H44" i="41"/>
  <c r="F44" i="41"/>
  <c r="J43" i="41"/>
  <c r="H43" i="41"/>
  <c r="F43" i="41"/>
  <c r="I43" i="41" s="1"/>
  <c r="J42" i="41"/>
  <c r="H42" i="41"/>
  <c r="F42" i="41"/>
  <c r="I42" i="41" s="1"/>
  <c r="G41" i="41"/>
  <c r="E41" i="41"/>
  <c r="D41" i="41"/>
  <c r="C41" i="41"/>
  <c r="J40" i="41"/>
  <c r="H40" i="41"/>
  <c r="F40" i="41"/>
  <c r="I40" i="41" s="1"/>
  <c r="J39" i="41"/>
  <c r="H39" i="41"/>
  <c r="F39" i="41"/>
  <c r="I39" i="41" s="1"/>
  <c r="J37" i="41"/>
  <c r="H37" i="41"/>
  <c r="F37" i="41"/>
  <c r="I37" i="41" s="1"/>
  <c r="G36" i="41"/>
  <c r="E36" i="41"/>
  <c r="D36" i="41"/>
  <c r="C36" i="41"/>
  <c r="J35" i="41"/>
  <c r="H35" i="41"/>
  <c r="F35" i="41"/>
  <c r="I35" i="41" s="1"/>
  <c r="G34" i="41"/>
  <c r="E34" i="41"/>
  <c r="D34" i="41"/>
  <c r="C34" i="41"/>
  <c r="J33" i="41"/>
  <c r="H33" i="41"/>
  <c r="F33" i="41"/>
  <c r="I33" i="41" s="1"/>
  <c r="J32" i="41"/>
  <c r="H32" i="41"/>
  <c r="F32" i="41"/>
  <c r="I32" i="41" s="1"/>
  <c r="J31" i="41"/>
  <c r="H31" i="41"/>
  <c r="F31" i="41"/>
  <c r="I31" i="41" s="1"/>
  <c r="J30" i="41"/>
  <c r="H30" i="41"/>
  <c r="F30" i="41"/>
  <c r="J29" i="41"/>
  <c r="H29" i="41"/>
  <c r="F29" i="41"/>
  <c r="I29" i="41" s="1"/>
  <c r="G28" i="41"/>
  <c r="E28" i="41"/>
  <c r="D28" i="41"/>
  <c r="C28" i="41"/>
  <c r="J27" i="41"/>
  <c r="H27" i="41"/>
  <c r="F27" i="41"/>
  <c r="I27" i="41" s="1"/>
  <c r="J26" i="41"/>
  <c r="H26" i="41"/>
  <c r="F26" i="41"/>
  <c r="I26" i="41" s="1"/>
  <c r="J25" i="41"/>
  <c r="H25" i="41"/>
  <c r="F25" i="41"/>
  <c r="I25" i="41" s="1"/>
  <c r="J24" i="41"/>
  <c r="H24" i="41"/>
  <c r="F24" i="41"/>
  <c r="I24" i="41" s="1"/>
  <c r="J23" i="41"/>
  <c r="H23" i="41"/>
  <c r="F23" i="41"/>
  <c r="I23" i="41" s="1"/>
  <c r="G22" i="41"/>
  <c r="E22" i="41"/>
  <c r="D22" i="41"/>
  <c r="C22" i="41"/>
  <c r="J21" i="41"/>
  <c r="H21" i="41"/>
  <c r="F21" i="41"/>
  <c r="I21" i="41" s="1"/>
  <c r="J20" i="41"/>
  <c r="H20" i="41"/>
  <c r="F20" i="41"/>
  <c r="I20" i="41" s="1"/>
  <c r="J19" i="41"/>
  <c r="H19" i="41"/>
  <c r="F19" i="41"/>
  <c r="I19" i="41" s="1"/>
  <c r="G18" i="41"/>
  <c r="E18" i="41"/>
  <c r="D18" i="41"/>
  <c r="C18" i="41"/>
  <c r="J17" i="41"/>
  <c r="H17" i="41"/>
  <c r="F17" i="41"/>
  <c r="I17" i="41" s="1"/>
  <c r="J16" i="41"/>
  <c r="H16" i="41"/>
  <c r="F16" i="41"/>
  <c r="I16" i="41" s="1"/>
  <c r="G15" i="41"/>
  <c r="E15" i="41"/>
  <c r="D15" i="41"/>
  <c r="C15" i="41"/>
  <c r="J14" i="41"/>
  <c r="H14" i="41"/>
  <c r="F14" i="41"/>
  <c r="I14" i="41" s="1"/>
  <c r="G13" i="41"/>
  <c r="E13" i="41"/>
  <c r="D13" i="41"/>
  <c r="C13" i="41"/>
  <c r="J12" i="41"/>
  <c r="H12" i="41"/>
  <c r="F12" i="41"/>
  <c r="I12" i="41" s="1"/>
  <c r="J11" i="41"/>
  <c r="H11" i="41"/>
  <c r="F11" i="41"/>
  <c r="I11" i="41" s="1"/>
  <c r="G10" i="41"/>
  <c r="E10" i="41"/>
  <c r="D10" i="41"/>
  <c r="D76" i="41" s="1"/>
  <c r="C10" i="41"/>
  <c r="D66" i="40"/>
  <c r="D10" i="40"/>
  <c r="F43" i="40"/>
  <c r="I43" i="40" s="1"/>
  <c r="F64" i="40"/>
  <c r="J73" i="40"/>
  <c r="H73" i="40"/>
  <c r="F73" i="40"/>
  <c r="I73" i="40" s="1"/>
  <c r="J72" i="40"/>
  <c r="H72" i="40"/>
  <c r="F72" i="40"/>
  <c r="I72" i="40" s="1"/>
  <c r="J71" i="40"/>
  <c r="H71" i="40"/>
  <c r="F71" i="40"/>
  <c r="F70" i="40" s="1"/>
  <c r="G70" i="40"/>
  <c r="E70" i="40"/>
  <c r="D70" i="40"/>
  <c r="C70" i="40"/>
  <c r="J69" i="40"/>
  <c r="H69" i="40"/>
  <c r="F69" i="40"/>
  <c r="I69" i="40" s="1"/>
  <c r="J68" i="40"/>
  <c r="H68" i="40"/>
  <c r="F68" i="40"/>
  <c r="I68" i="40" s="1"/>
  <c r="J67" i="40"/>
  <c r="H67" i="40"/>
  <c r="F67" i="40"/>
  <c r="I67" i="40" s="1"/>
  <c r="G66" i="40"/>
  <c r="E66" i="40"/>
  <c r="C66" i="40"/>
  <c r="J65" i="40"/>
  <c r="H65" i="40"/>
  <c r="F65" i="40"/>
  <c r="I65" i="40" s="1"/>
  <c r="J64" i="40"/>
  <c r="H64" i="40"/>
  <c r="G63" i="40"/>
  <c r="E63" i="40"/>
  <c r="D63" i="40"/>
  <c r="C63" i="40"/>
  <c r="J62" i="40"/>
  <c r="H62" i="40"/>
  <c r="F62" i="40"/>
  <c r="I62" i="40" s="1"/>
  <c r="J61" i="40"/>
  <c r="H61" i="40"/>
  <c r="F61" i="40"/>
  <c r="I61" i="40" s="1"/>
  <c r="G60" i="40"/>
  <c r="E60" i="40"/>
  <c r="D60" i="40"/>
  <c r="C60" i="40"/>
  <c r="J59" i="40"/>
  <c r="H59" i="40"/>
  <c r="F59" i="40"/>
  <c r="I59" i="40" s="1"/>
  <c r="J58" i="40"/>
  <c r="H58" i="40"/>
  <c r="F58" i="40"/>
  <c r="I58" i="40" s="1"/>
  <c r="J57" i="40"/>
  <c r="H57" i="40"/>
  <c r="F57" i="40"/>
  <c r="I57" i="40" s="1"/>
  <c r="J56" i="40"/>
  <c r="H56" i="40"/>
  <c r="F56" i="40"/>
  <c r="I56" i="40" s="1"/>
  <c r="G55" i="40"/>
  <c r="E55" i="40"/>
  <c r="D55" i="40"/>
  <c r="C55" i="40"/>
  <c r="J54" i="40"/>
  <c r="H54" i="40"/>
  <c r="F54" i="40"/>
  <c r="I54" i="40" s="1"/>
  <c r="J53" i="40"/>
  <c r="H53" i="40"/>
  <c r="F53" i="40"/>
  <c r="I53" i="40" s="1"/>
  <c r="J52" i="40"/>
  <c r="H52" i="40"/>
  <c r="F52" i="40"/>
  <c r="I52" i="40" s="1"/>
  <c r="J51" i="40"/>
  <c r="H51" i="40"/>
  <c r="F51" i="40"/>
  <c r="I51" i="40" s="1"/>
  <c r="G50" i="40"/>
  <c r="E50" i="40"/>
  <c r="D50" i="40"/>
  <c r="C50" i="40"/>
  <c r="J49" i="40"/>
  <c r="H49" i="40"/>
  <c r="F49" i="40"/>
  <c r="I49" i="40" s="1"/>
  <c r="J48" i="40"/>
  <c r="H48" i="40"/>
  <c r="F48" i="40"/>
  <c r="I48" i="40" s="1"/>
  <c r="G47" i="40"/>
  <c r="E47" i="40"/>
  <c r="D47" i="40"/>
  <c r="C47" i="40"/>
  <c r="J46" i="40"/>
  <c r="H46" i="40"/>
  <c r="F46" i="40"/>
  <c r="I46" i="40" s="1"/>
  <c r="J45" i="40"/>
  <c r="H45" i="40"/>
  <c r="F45" i="40"/>
  <c r="I45" i="40" s="1"/>
  <c r="G44" i="40"/>
  <c r="E44" i="40"/>
  <c r="D44" i="40"/>
  <c r="C44" i="40"/>
  <c r="J43" i="40"/>
  <c r="H43" i="40"/>
  <c r="J42" i="40"/>
  <c r="H42" i="40"/>
  <c r="F42" i="40"/>
  <c r="I42" i="40" s="1"/>
  <c r="J41" i="40"/>
  <c r="H41" i="40"/>
  <c r="F41" i="40"/>
  <c r="I41" i="40" s="1"/>
  <c r="G40" i="40"/>
  <c r="E40" i="40"/>
  <c r="D40" i="40"/>
  <c r="C40" i="40"/>
  <c r="J39" i="40"/>
  <c r="H39" i="40"/>
  <c r="F39" i="40"/>
  <c r="I39" i="40" s="1"/>
  <c r="J38" i="40"/>
  <c r="H38" i="40"/>
  <c r="F38" i="40"/>
  <c r="I38" i="40" s="1"/>
  <c r="J37" i="40"/>
  <c r="H37" i="40"/>
  <c r="F37" i="40"/>
  <c r="I37" i="40" s="1"/>
  <c r="G36" i="40"/>
  <c r="E36" i="40"/>
  <c r="D36" i="40"/>
  <c r="C36" i="40"/>
  <c r="C74" i="40" s="1"/>
  <c r="J35" i="40"/>
  <c r="H35" i="40"/>
  <c r="F35" i="40"/>
  <c r="I35" i="40" s="1"/>
  <c r="G34" i="40"/>
  <c r="E34" i="40"/>
  <c r="D34" i="40"/>
  <c r="C34" i="40"/>
  <c r="J33" i="40"/>
  <c r="H33" i="40"/>
  <c r="F33" i="40"/>
  <c r="I33" i="40" s="1"/>
  <c r="J32" i="40"/>
  <c r="H32" i="40"/>
  <c r="F32" i="40"/>
  <c r="I32" i="40" s="1"/>
  <c r="J31" i="40"/>
  <c r="H31" i="40"/>
  <c r="F31" i="40"/>
  <c r="I31" i="40" s="1"/>
  <c r="J30" i="40"/>
  <c r="H30" i="40"/>
  <c r="F30" i="40"/>
  <c r="I30" i="40" s="1"/>
  <c r="J29" i="40"/>
  <c r="H29" i="40"/>
  <c r="F29" i="40"/>
  <c r="I29" i="40" s="1"/>
  <c r="G28" i="40"/>
  <c r="E28" i="40"/>
  <c r="D28" i="40"/>
  <c r="C28" i="40"/>
  <c r="J27" i="40"/>
  <c r="H27" i="40"/>
  <c r="F27" i="40"/>
  <c r="I27" i="40" s="1"/>
  <c r="J26" i="40"/>
  <c r="H26" i="40"/>
  <c r="F26" i="40"/>
  <c r="I26" i="40" s="1"/>
  <c r="J25" i="40"/>
  <c r="H25" i="40"/>
  <c r="F25" i="40"/>
  <c r="I25" i="40" s="1"/>
  <c r="J24" i="40"/>
  <c r="H24" i="40"/>
  <c r="F24" i="40"/>
  <c r="J23" i="40"/>
  <c r="H23" i="40"/>
  <c r="F23" i="40"/>
  <c r="I23" i="40" s="1"/>
  <c r="G22" i="40"/>
  <c r="E22" i="40"/>
  <c r="D22" i="40"/>
  <c r="C22" i="40"/>
  <c r="J21" i="40"/>
  <c r="H21" i="40"/>
  <c r="F21" i="40"/>
  <c r="I21" i="40" s="1"/>
  <c r="J20" i="40"/>
  <c r="H20" i="40"/>
  <c r="F20" i="40"/>
  <c r="I20" i="40" s="1"/>
  <c r="J19" i="40"/>
  <c r="H19" i="40"/>
  <c r="F19" i="40"/>
  <c r="I19" i="40" s="1"/>
  <c r="G18" i="40"/>
  <c r="E18" i="40"/>
  <c r="E74" i="40" s="1"/>
  <c r="H74" i="40" s="1"/>
  <c r="D18" i="40"/>
  <c r="C18" i="40"/>
  <c r="J17" i="40"/>
  <c r="H17" i="40"/>
  <c r="F17" i="40"/>
  <c r="I17" i="40" s="1"/>
  <c r="J16" i="40"/>
  <c r="H16" i="40"/>
  <c r="F16" i="40"/>
  <c r="I16" i="40" s="1"/>
  <c r="G15" i="40"/>
  <c r="E15" i="40"/>
  <c r="D15" i="40"/>
  <c r="C15" i="40"/>
  <c r="J14" i="40"/>
  <c r="H14" i="40"/>
  <c r="F14" i="40"/>
  <c r="I14" i="40" s="1"/>
  <c r="G13" i="40"/>
  <c r="G74" i="40" s="1"/>
  <c r="J74" i="40" s="1"/>
  <c r="E13" i="40"/>
  <c r="D13" i="40"/>
  <c r="C13" i="40"/>
  <c r="J12" i="40"/>
  <c r="H12" i="40"/>
  <c r="F12" i="40"/>
  <c r="I12" i="40" s="1"/>
  <c r="J11" i="40"/>
  <c r="H11" i="40"/>
  <c r="F11" i="40"/>
  <c r="I11" i="40" s="1"/>
  <c r="G10" i="40"/>
  <c r="E10" i="40"/>
  <c r="C10" i="40"/>
  <c r="G36" i="39"/>
  <c r="J26" i="39"/>
  <c r="J72" i="39"/>
  <c r="H72" i="39"/>
  <c r="F72" i="39"/>
  <c r="I72" i="39" s="1"/>
  <c r="J69" i="39"/>
  <c r="H69" i="39"/>
  <c r="F69" i="39"/>
  <c r="I69" i="39" s="1"/>
  <c r="J58" i="39"/>
  <c r="H58" i="39"/>
  <c r="F57" i="39"/>
  <c r="I57" i="39" s="1"/>
  <c r="J53" i="39"/>
  <c r="H53" i="39"/>
  <c r="F53" i="39"/>
  <c r="I53" i="39" s="1"/>
  <c r="J38" i="39"/>
  <c r="H38" i="39"/>
  <c r="F38" i="39"/>
  <c r="I38" i="39" s="1"/>
  <c r="H37" i="39"/>
  <c r="J32" i="39"/>
  <c r="H32" i="39"/>
  <c r="F32" i="39"/>
  <c r="I32" i="39"/>
  <c r="H26" i="39"/>
  <c r="F26" i="39"/>
  <c r="I26" i="39" s="1"/>
  <c r="F58" i="39"/>
  <c r="I58" i="39"/>
  <c r="J73" i="39"/>
  <c r="H73" i="39"/>
  <c r="F73" i="39"/>
  <c r="I73" i="39"/>
  <c r="J71" i="39"/>
  <c r="H71" i="39"/>
  <c r="F71" i="39"/>
  <c r="I71" i="39"/>
  <c r="G70" i="39"/>
  <c r="E70" i="39"/>
  <c r="E74" i="39" s="1"/>
  <c r="H74" i="39" s="1"/>
  <c r="D70" i="39"/>
  <c r="C70" i="39"/>
  <c r="J68" i="39"/>
  <c r="H68" i="39"/>
  <c r="F68" i="39"/>
  <c r="I68" i="39"/>
  <c r="J67" i="39"/>
  <c r="H67" i="39"/>
  <c r="F67" i="39"/>
  <c r="I67" i="39"/>
  <c r="G66" i="39"/>
  <c r="E66" i="39"/>
  <c r="D66" i="39"/>
  <c r="C66" i="39"/>
  <c r="J65" i="39"/>
  <c r="H65" i="39"/>
  <c r="F65" i="39"/>
  <c r="I65" i="39" s="1"/>
  <c r="J64" i="39"/>
  <c r="H64" i="39"/>
  <c r="F64" i="39"/>
  <c r="I64" i="39"/>
  <c r="G63" i="39"/>
  <c r="E63" i="39"/>
  <c r="D63" i="39"/>
  <c r="C63" i="39"/>
  <c r="J62" i="39"/>
  <c r="H62" i="39"/>
  <c r="F62" i="39"/>
  <c r="J61" i="39"/>
  <c r="H61" i="39"/>
  <c r="F61" i="39"/>
  <c r="I61" i="39" s="1"/>
  <c r="G60" i="39"/>
  <c r="E60" i="39"/>
  <c r="D60" i="39"/>
  <c r="C60" i="39"/>
  <c r="J59" i="39"/>
  <c r="H59" i="39"/>
  <c r="F59" i="39"/>
  <c r="I59" i="39" s="1"/>
  <c r="J57" i="39"/>
  <c r="H57" i="39"/>
  <c r="J56" i="39"/>
  <c r="H56" i="39"/>
  <c r="F56" i="39"/>
  <c r="I56" i="39" s="1"/>
  <c r="G55" i="39"/>
  <c r="E55" i="39"/>
  <c r="D55" i="39"/>
  <c r="C55" i="39"/>
  <c r="J54" i="39"/>
  <c r="H54" i="39"/>
  <c r="F54" i="39"/>
  <c r="I54" i="39" s="1"/>
  <c r="J52" i="39"/>
  <c r="H52" i="39"/>
  <c r="F52" i="39"/>
  <c r="I52" i="39" s="1"/>
  <c r="J51" i="39"/>
  <c r="H51" i="39"/>
  <c r="F51" i="39"/>
  <c r="G50" i="39"/>
  <c r="E50" i="39"/>
  <c r="D50" i="39"/>
  <c r="C50" i="39"/>
  <c r="J49" i="39"/>
  <c r="H49" i="39"/>
  <c r="F49" i="39"/>
  <c r="J48" i="39"/>
  <c r="H48" i="39"/>
  <c r="F48" i="39"/>
  <c r="I48" i="39" s="1"/>
  <c r="G47" i="39"/>
  <c r="E47" i="39"/>
  <c r="D47" i="39"/>
  <c r="D74" i="39" s="1"/>
  <c r="C47" i="39"/>
  <c r="J46" i="39"/>
  <c r="H46" i="39"/>
  <c r="F46" i="39"/>
  <c r="I46" i="39" s="1"/>
  <c r="J45" i="39"/>
  <c r="H45" i="39"/>
  <c r="F45" i="39"/>
  <c r="I45" i="39" s="1"/>
  <c r="G44" i="39"/>
  <c r="E44" i="39"/>
  <c r="D44" i="39"/>
  <c r="C44" i="39"/>
  <c r="J43" i="39"/>
  <c r="H43" i="39"/>
  <c r="F43" i="39"/>
  <c r="I43" i="39" s="1"/>
  <c r="J42" i="39"/>
  <c r="H42" i="39"/>
  <c r="F42" i="39"/>
  <c r="I42" i="39" s="1"/>
  <c r="J41" i="39"/>
  <c r="H41" i="39"/>
  <c r="F41" i="39"/>
  <c r="G40" i="39"/>
  <c r="E40" i="39"/>
  <c r="D40" i="39"/>
  <c r="C40" i="39"/>
  <c r="J39" i="39"/>
  <c r="H39" i="39"/>
  <c r="F39" i="39"/>
  <c r="I39" i="39" s="1"/>
  <c r="J37" i="39"/>
  <c r="F37" i="39"/>
  <c r="I37" i="39" s="1"/>
  <c r="E36" i="39"/>
  <c r="D36" i="39"/>
  <c r="C36" i="39"/>
  <c r="J35" i="39"/>
  <c r="H35" i="39"/>
  <c r="F35" i="39"/>
  <c r="I35" i="39" s="1"/>
  <c r="G34" i="39"/>
  <c r="E34" i="39"/>
  <c r="D34" i="39"/>
  <c r="C34" i="39"/>
  <c r="C74" i="39" s="1"/>
  <c r="J33" i="39"/>
  <c r="H33" i="39"/>
  <c r="F33" i="39"/>
  <c r="I33" i="39" s="1"/>
  <c r="J31" i="39"/>
  <c r="H31" i="39"/>
  <c r="F31" i="39"/>
  <c r="I31" i="39"/>
  <c r="J30" i="39"/>
  <c r="H30" i="39"/>
  <c r="F30" i="39"/>
  <c r="I30" i="39" s="1"/>
  <c r="J29" i="39"/>
  <c r="H29" i="39"/>
  <c r="F29" i="39"/>
  <c r="I29" i="39"/>
  <c r="G28" i="39"/>
  <c r="E28" i="39"/>
  <c r="D28" i="39"/>
  <c r="C28" i="39"/>
  <c r="J27" i="39"/>
  <c r="H27" i="39"/>
  <c r="F27" i="39"/>
  <c r="I27" i="39"/>
  <c r="J25" i="39"/>
  <c r="H25" i="39"/>
  <c r="F25" i="39"/>
  <c r="I25" i="39" s="1"/>
  <c r="J24" i="39"/>
  <c r="H24" i="39"/>
  <c r="F24" i="39"/>
  <c r="J23" i="39"/>
  <c r="H23" i="39"/>
  <c r="F23" i="39"/>
  <c r="I23" i="39" s="1"/>
  <c r="G22" i="39"/>
  <c r="E22" i="39"/>
  <c r="D22" i="39"/>
  <c r="C22" i="39"/>
  <c r="J21" i="39"/>
  <c r="H21" i="39"/>
  <c r="F21" i="39"/>
  <c r="I21" i="39" s="1"/>
  <c r="J20" i="39"/>
  <c r="H20" i="39"/>
  <c r="F20" i="39"/>
  <c r="I20" i="39" s="1"/>
  <c r="J19" i="39"/>
  <c r="H19" i="39"/>
  <c r="F19" i="39"/>
  <c r="I19" i="39" s="1"/>
  <c r="G18" i="39"/>
  <c r="G74" i="39" s="1"/>
  <c r="J74" i="39" s="1"/>
  <c r="E18" i="39"/>
  <c r="D18" i="39"/>
  <c r="C18" i="39"/>
  <c r="J17" i="39"/>
  <c r="H17" i="39"/>
  <c r="F17" i="39"/>
  <c r="I17" i="39" s="1"/>
  <c r="J16" i="39"/>
  <c r="H16" i="39"/>
  <c r="F16" i="39"/>
  <c r="G15" i="39"/>
  <c r="E15" i="39"/>
  <c r="D15" i="39"/>
  <c r="C15" i="39"/>
  <c r="J14" i="39"/>
  <c r="H14" i="39"/>
  <c r="F14" i="39"/>
  <c r="F13" i="39" s="1"/>
  <c r="G13" i="39"/>
  <c r="E13" i="39"/>
  <c r="D13" i="39"/>
  <c r="C13" i="39"/>
  <c r="J12" i="39"/>
  <c r="H12" i="39"/>
  <c r="F12" i="39"/>
  <c r="I12" i="39" s="1"/>
  <c r="J11" i="39"/>
  <c r="H11" i="39"/>
  <c r="F11" i="39"/>
  <c r="I11" i="39" s="1"/>
  <c r="G10" i="39"/>
  <c r="E10" i="39"/>
  <c r="C10" i="39"/>
  <c r="J29" i="38"/>
  <c r="F29" i="38"/>
  <c r="I29" i="38"/>
  <c r="H29" i="38"/>
  <c r="J24" i="38"/>
  <c r="H24" i="38"/>
  <c r="F24" i="38"/>
  <c r="I24" i="38" s="1"/>
  <c r="J66" i="38"/>
  <c r="H66" i="38"/>
  <c r="F66" i="38"/>
  <c r="I66" i="38" s="1"/>
  <c r="J65" i="38"/>
  <c r="H65" i="38"/>
  <c r="F65" i="38"/>
  <c r="I65" i="38" s="1"/>
  <c r="G64" i="38"/>
  <c r="E64" i="38"/>
  <c r="D64" i="38"/>
  <c r="C64" i="38"/>
  <c r="J63" i="38"/>
  <c r="H63" i="38"/>
  <c r="F63" i="38"/>
  <c r="I63" i="38" s="1"/>
  <c r="J62" i="38"/>
  <c r="H62" i="38"/>
  <c r="F62" i="38"/>
  <c r="G61" i="38"/>
  <c r="E61" i="38"/>
  <c r="D61" i="38"/>
  <c r="C61" i="38"/>
  <c r="C67" i="38" s="1"/>
  <c r="J60" i="38"/>
  <c r="H60" i="38"/>
  <c r="F60" i="38"/>
  <c r="I60" i="38" s="1"/>
  <c r="J59" i="38"/>
  <c r="H59" i="38"/>
  <c r="F59" i="38"/>
  <c r="G58" i="38"/>
  <c r="E58" i="38"/>
  <c r="D58" i="38"/>
  <c r="C58" i="38"/>
  <c r="J57" i="38"/>
  <c r="H57" i="38"/>
  <c r="F57" i="38"/>
  <c r="I57" i="38" s="1"/>
  <c r="J56" i="38"/>
  <c r="H56" i="38"/>
  <c r="F56" i="38"/>
  <c r="I56" i="38" s="1"/>
  <c r="G55" i="38"/>
  <c r="E55" i="38"/>
  <c r="D55" i="38"/>
  <c r="C55" i="38"/>
  <c r="J54" i="38"/>
  <c r="H54" i="38"/>
  <c r="F54" i="38"/>
  <c r="J52" i="38"/>
  <c r="H52" i="38"/>
  <c r="F52" i="38"/>
  <c r="I52" i="38"/>
  <c r="J51" i="38"/>
  <c r="H51" i="38"/>
  <c r="F51" i="38"/>
  <c r="I51" i="38" s="1"/>
  <c r="G50" i="38"/>
  <c r="E50" i="38"/>
  <c r="D50" i="38"/>
  <c r="C50" i="38"/>
  <c r="J49" i="38"/>
  <c r="H49" i="38"/>
  <c r="F49" i="38"/>
  <c r="I49" i="38" s="1"/>
  <c r="J48" i="38"/>
  <c r="H48" i="38"/>
  <c r="F48" i="38"/>
  <c r="I48" i="38"/>
  <c r="J47" i="38"/>
  <c r="H47" i="38"/>
  <c r="F47" i="38"/>
  <c r="I47" i="38" s="1"/>
  <c r="G46" i="38"/>
  <c r="E46" i="38"/>
  <c r="D46" i="38"/>
  <c r="C46" i="38"/>
  <c r="J45" i="38"/>
  <c r="H45" i="38"/>
  <c r="F45" i="38"/>
  <c r="I45" i="38" s="1"/>
  <c r="J44" i="38"/>
  <c r="H44" i="38"/>
  <c r="F44" i="38"/>
  <c r="I44" i="38"/>
  <c r="G43" i="38"/>
  <c r="E43" i="38"/>
  <c r="D43" i="38"/>
  <c r="C43" i="38"/>
  <c r="J42" i="38"/>
  <c r="H42" i="38"/>
  <c r="F42" i="38"/>
  <c r="I42" i="38"/>
  <c r="J41" i="38"/>
  <c r="H41" i="38"/>
  <c r="F41" i="38"/>
  <c r="I41" i="38" s="1"/>
  <c r="G40" i="38"/>
  <c r="E40" i="38"/>
  <c r="D40" i="38"/>
  <c r="C40" i="38"/>
  <c r="J39" i="38"/>
  <c r="H39" i="38"/>
  <c r="F39" i="38"/>
  <c r="I39" i="38" s="1"/>
  <c r="J38" i="38"/>
  <c r="H38" i="38"/>
  <c r="F38" i="38"/>
  <c r="I38" i="38"/>
  <c r="J37" i="38"/>
  <c r="H37" i="38"/>
  <c r="F37" i="38"/>
  <c r="G36" i="38"/>
  <c r="E36" i="38"/>
  <c r="D36" i="38"/>
  <c r="C36" i="38"/>
  <c r="J35" i="38"/>
  <c r="H35" i="38"/>
  <c r="F35" i="38"/>
  <c r="I35" i="38" s="1"/>
  <c r="J34" i="38"/>
  <c r="F34" i="38"/>
  <c r="I34" i="38" s="1"/>
  <c r="G33" i="38"/>
  <c r="E33" i="38"/>
  <c r="D33" i="38"/>
  <c r="C33" i="38"/>
  <c r="J32" i="38"/>
  <c r="H32" i="38"/>
  <c r="F32" i="38"/>
  <c r="I32" i="38" s="1"/>
  <c r="G31" i="38"/>
  <c r="E31" i="38"/>
  <c r="F31" i="38" s="1"/>
  <c r="D31" i="38"/>
  <c r="C31" i="38"/>
  <c r="J30" i="38"/>
  <c r="H30" i="38"/>
  <c r="F30" i="38"/>
  <c r="I30" i="38" s="1"/>
  <c r="J28" i="38"/>
  <c r="H28" i="38"/>
  <c r="F28" i="38"/>
  <c r="I28" i="38" s="1"/>
  <c r="J27" i="38"/>
  <c r="H27" i="38"/>
  <c r="F27" i="38"/>
  <c r="I27" i="38" s="1"/>
  <c r="G26" i="38"/>
  <c r="E26" i="38"/>
  <c r="D26" i="38"/>
  <c r="C26" i="38"/>
  <c r="J25" i="38"/>
  <c r="H25" i="38"/>
  <c r="F25" i="38"/>
  <c r="I25" i="38" s="1"/>
  <c r="J23" i="38"/>
  <c r="H23" i="38"/>
  <c r="F23" i="38"/>
  <c r="I23" i="38" s="1"/>
  <c r="J22" i="38"/>
  <c r="H22" i="38"/>
  <c r="F22" i="38"/>
  <c r="F21" i="38" s="1"/>
  <c r="G21" i="38"/>
  <c r="E21" i="38"/>
  <c r="D21" i="38"/>
  <c r="C21" i="38"/>
  <c r="J20" i="38"/>
  <c r="H20" i="38"/>
  <c r="F20" i="38"/>
  <c r="J19" i="38"/>
  <c r="H19" i="38"/>
  <c r="F19" i="38"/>
  <c r="I19" i="38"/>
  <c r="J18" i="38"/>
  <c r="H18" i="38"/>
  <c r="F18" i="38"/>
  <c r="I18" i="38" s="1"/>
  <c r="G17" i="38"/>
  <c r="G67" i="38" s="1"/>
  <c r="E17" i="38"/>
  <c r="D17" i="38"/>
  <c r="C17" i="38"/>
  <c r="J16" i="38"/>
  <c r="H16" i="38"/>
  <c r="F16" i="38"/>
  <c r="I16" i="38" s="1"/>
  <c r="J15" i="38"/>
  <c r="H15" i="38"/>
  <c r="F15" i="38"/>
  <c r="I15" i="38"/>
  <c r="G14" i="38"/>
  <c r="E14" i="38"/>
  <c r="D14" i="38"/>
  <c r="C14" i="38"/>
  <c r="J13" i="38"/>
  <c r="H13" i="38"/>
  <c r="F13" i="38"/>
  <c r="G12" i="38"/>
  <c r="E12" i="38"/>
  <c r="D12" i="38"/>
  <c r="C12" i="38"/>
  <c r="J11" i="38"/>
  <c r="H11" i="38"/>
  <c r="F11" i="38"/>
  <c r="I11" i="38" s="1"/>
  <c r="J10" i="38"/>
  <c r="H10" i="38"/>
  <c r="F10" i="38"/>
  <c r="I10" i="38"/>
  <c r="G9" i="38"/>
  <c r="E9" i="38"/>
  <c r="E67" i="38" s="1"/>
  <c r="H67" i="38" s="1"/>
  <c r="C9" i="38"/>
  <c r="J11" i="25"/>
  <c r="H10" i="25"/>
  <c r="E32" i="25"/>
  <c r="C32" i="25"/>
  <c r="J33" i="25"/>
  <c r="F33" i="25"/>
  <c r="I33" i="25" s="1"/>
  <c r="F34" i="25"/>
  <c r="I34" i="25" s="1"/>
  <c r="D32" i="25"/>
  <c r="C76" i="42"/>
  <c r="G76" i="42"/>
  <c r="I73" i="42"/>
  <c r="F13" i="42"/>
  <c r="F18" i="42"/>
  <c r="F41" i="42"/>
  <c r="I46" i="42"/>
  <c r="F64" i="42"/>
  <c r="F51" i="42"/>
  <c r="F68" i="41"/>
  <c r="F72" i="41"/>
  <c r="C76" i="41"/>
  <c r="F36" i="41"/>
  <c r="I30" i="41"/>
  <c r="F13" i="41"/>
  <c r="G76" i="41"/>
  <c r="F34" i="41"/>
  <c r="F41" i="41"/>
  <c r="F51" i="41"/>
  <c r="F61" i="41"/>
  <c r="I74" i="41"/>
  <c r="F48" i="41"/>
  <c r="F56" i="41"/>
  <c r="I69" i="41"/>
  <c r="I44" i="41"/>
  <c r="F36" i="40"/>
  <c r="F66" i="40"/>
  <c r="F63" i="40"/>
  <c r="D74" i="40"/>
  <c r="K45" i="40" s="1"/>
  <c r="F34" i="40"/>
  <c r="I64" i="40"/>
  <c r="I71" i="40"/>
  <c r="F50" i="40"/>
  <c r="F40" i="40"/>
  <c r="F47" i="40"/>
  <c r="F55" i="40"/>
  <c r="F60" i="40"/>
  <c r="F13" i="40"/>
  <c r="F44" i="40"/>
  <c r="I24" i="40"/>
  <c r="F36" i="39"/>
  <c r="F40" i="39"/>
  <c r="F34" i="39"/>
  <c r="F15" i="39"/>
  <c r="F22" i="39"/>
  <c r="I16" i="39"/>
  <c r="I24" i="39"/>
  <c r="F47" i="39"/>
  <c r="F66" i="39"/>
  <c r="I51" i="39"/>
  <c r="F63" i="39"/>
  <c r="I14" i="39"/>
  <c r="F18" i="39"/>
  <c r="I41" i="39"/>
  <c r="F44" i="39"/>
  <c r="I49" i="39"/>
  <c r="I62" i="39"/>
  <c r="F28" i="39"/>
  <c r="F70" i="39"/>
  <c r="F55" i="38"/>
  <c r="F33" i="38"/>
  <c r="D67" i="38"/>
  <c r="K53" i="38" s="1"/>
  <c r="F58" i="38"/>
  <c r="F17" i="38"/>
  <c r="F36" i="38"/>
  <c r="F46" i="38"/>
  <c r="I20" i="38"/>
  <c r="F12" i="38"/>
  <c r="I22" i="38"/>
  <c r="I54" i="38"/>
  <c r="I62" i="38"/>
  <c r="F43" i="38"/>
  <c r="I13" i="38"/>
  <c r="I37" i="38"/>
  <c r="F40" i="38"/>
  <c r="I59" i="38"/>
  <c r="F64" i="38"/>
  <c r="F14" i="38"/>
  <c r="F25" i="25"/>
  <c r="I25" i="25"/>
  <c r="F21" i="25"/>
  <c r="I21" i="25"/>
  <c r="J25" i="25"/>
  <c r="H25" i="25"/>
  <c r="G22" i="25"/>
  <c r="E22" i="25"/>
  <c r="D22" i="25"/>
  <c r="C22" i="25"/>
  <c r="J21" i="25"/>
  <c r="H21" i="25"/>
  <c r="G18" i="25"/>
  <c r="E18" i="25"/>
  <c r="D18" i="25"/>
  <c r="C18" i="25"/>
  <c r="K41" i="40"/>
  <c r="K23" i="40"/>
  <c r="K64" i="40"/>
  <c r="K73" i="40"/>
  <c r="K53" i="40"/>
  <c r="K39" i="40"/>
  <c r="K35" i="40"/>
  <c r="K43" i="40"/>
  <c r="K26" i="40"/>
  <c r="K65" i="40"/>
  <c r="K67" i="40"/>
  <c r="K51" i="40"/>
  <c r="K71" i="40"/>
  <c r="K42" i="40"/>
  <c r="K52" i="40"/>
  <c r="K30" i="40"/>
  <c r="K24" i="40"/>
  <c r="K14" i="40"/>
  <c r="K38" i="40"/>
  <c r="K29" i="40"/>
  <c r="K11" i="40"/>
  <c r="K74" i="40" s="1"/>
  <c r="K20" i="40"/>
  <c r="K46" i="40"/>
  <c r="K48" i="40"/>
  <c r="K37" i="40"/>
  <c r="K31" i="40"/>
  <c r="K49" i="40"/>
  <c r="K27" i="40"/>
  <c r="K25" i="40"/>
  <c r="K57" i="40"/>
  <c r="K62" i="40"/>
  <c r="K32" i="40"/>
  <c r="K16" i="40"/>
  <c r="K33" i="40"/>
  <c r="K54" i="40"/>
  <c r="K56" i="40"/>
  <c r="K24" i="38"/>
  <c r="K29" i="38"/>
  <c r="K51" i="38"/>
  <c r="K35" i="38"/>
  <c r="K54" i="38"/>
  <c r="K60" i="38"/>
  <c r="K62" i="38"/>
  <c r="K65" i="38"/>
  <c r="K59" i="38"/>
  <c r="K57" i="38"/>
  <c r="K47" i="38"/>
  <c r="K41" i="38"/>
  <c r="K22" i="38"/>
  <c r="K28" i="38"/>
  <c r="K56" i="38"/>
  <c r="K19" i="38"/>
  <c r="K15" i="38"/>
  <c r="K25" i="38"/>
  <c r="K48" i="38"/>
  <c r="K39" i="38"/>
  <c r="K27" i="38"/>
  <c r="K44" i="38"/>
  <c r="K49" i="38"/>
  <c r="K38" i="38"/>
  <c r="K37" i="38"/>
  <c r="K42" i="38"/>
  <c r="K52" i="38"/>
  <c r="K13" i="38"/>
  <c r="K16" i="38"/>
  <c r="K32" i="38"/>
  <c r="K34" i="38"/>
  <c r="K23" i="38"/>
  <c r="K30" i="38"/>
  <c r="K45" i="38"/>
  <c r="K10" i="38"/>
  <c r="K66" i="38"/>
  <c r="J64" i="25"/>
  <c r="H64" i="25"/>
  <c r="F64" i="25"/>
  <c r="J63" i="25"/>
  <c r="H63" i="25"/>
  <c r="F63" i="25"/>
  <c r="I63" i="25" s="1"/>
  <c r="G62" i="25"/>
  <c r="E62" i="25"/>
  <c r="D62" i="25"/>
  <c r="C62" i="25"/>
  <c r="J61" i="25"/>
  <c r="H61" i="25"/>
  <c r="F61" i="25"/>
  <c r="I61" i="25" s="1"/>
  <c r="J60" i="25"/>
  <c r="H60" i="25"/>
  <c r="F60" i="25"/>
  <c r="I60" i="25" s="1"/>
  <c r="G59" i="25"/>
  <c r="E59" i="25"/>
  <c r="D59" i="25"/>
  <c r="C59" i="25"/>
  <c r="J58" i="25"/>
  <c r="H58" i="25"/>
  <c r="F58" i="25"/>
  <c r="I58" i="25" s="1"/>
  <c r="J57" i="25"/>
  <c r="H57" i="25"/>
  <c r="F57" i="25"/>
  <c r="I57" i="25" s="1"/>
  <c r="G56" i="25"/>
  <c r="E56" i="25"/>
  <c r="D56" i="25"/>
  <c r="C56" i="25"/>
  <c r="J55" i="25"/>
  <c r="H55" i="25"/>
  <c r="F55" i="25"/>
  <c r="I55" i="25" s="1"/>
  <c r="J54" i="25"/>
  <c r="H54" i="25"/>
  <c r="F54" i="25"/>
  <c r="I54" i="25"/>
  <c r="G53" i="25"/>
  <c r="E53" i="25"/>
  <c r="D53" i="25"/>
  <c r="C53" i="25"/>
  <c r="J52" i="25"/>
  <c r="H52" i="25"/>
  <c r="F52" i="25"/>
  <c r="I52" i="25"/>
  <c r="J51" i="25"/>
  <c r="H51" i="25"/>
  <c r="F51" i="25"/>
  <c r="I51" i="25"/>
  <c r="J50" i="25"/>
  <c r="H50" i="25"/>
  <c r="F50" i="25"/>
  <c r="I50" i="25"/>
  <c r="G49" i="25"/>
  <c r="E49" i="25"/>
  <c r="D49" i="25"/>
  <c r="C49" i="25"/>
  <c r="J48" i="25"/>
  <c r="H48" i="25"/>
  <c r="F48" i="25"/>
  <c r="I48" i="25"/>
  <c r="J47" i="25"/>
  <c r="H47" i="25"/>
  <c r="F47" i="25"/>
  <c r="I47" i="25"/>
  <c r="J46" i="25"/>
  <c r="H46" i="25"/>
  <c r="F46" i="25"/>
  <c r="I46" i="25"/>
  <c r="G45" i="25"/>
  <c r="E45" i="25"/>
  <c r="D45" i="25"/>
  <c r="C45" i="25"/>
  <c r="J44" i="25"/>
  <c r="H44" i="25"/>
  <c r="F44" i="25"/>
  <c r="J43" i="25"/>
  <c r="H43" i="25"/>
  <c r="F43" i="25"/>
  <c r="I43" i="25" s="1"/>
  <c r="G42" i="25"/>
  <c r="E42" i="25"/>
  <c r="D42" i="25"/>
  <c r="C42" i="25"/>
  <c r="J41" i="25"/>
  <c r="H41" i="25"/>
  <c r="F41" i="25"/>
  <c r="I41" i="25" s="1"/>
  <c r="J40" i="25"/>
  <c r="H40" i="25"/>
  <c r="F40" i="25"/>
  <c r="I40" i="25" s="1"/>
  <c r="G39" i="25"/>
  <c r="E39" i="25"/>
  <c r="D39" i="25"/>
  <c r="C39" i="25"/>
  <c r="J38" i="25"/>
  <c r="H38" i="25"/>
  <c r="F38" i="25"/>
  <c r="I38" i="25" s="1"/>
  <c r="J37" i="25"/>
  <c r="H37" i="25"/>
  <c r="F37" i="25"/>
  <c r="I37" i="25" s="1"/>
  <c r="J36" i="25"/>
  <c r="H36" i="25"/>
  <c r="F36" i="25"/>
  <c r="G35" i="25"/>
  <c r="E35" i="25"/>
  <c r="D35" i="25"/>
  <c r="C35" i="25"/>
  <c r="J34" i="25"/>
  <c r="H34" i="25"/>
  <c r="G32" i="25"/>
  <c r="F32" i="25"/>
  <c r="J31" i="25"/>
  <c r="H31" i="25"/>
  <c r="F31" i="25"/>
  <c r="I31" i="25" s="1"/>
  <c r="G30" i="25"/>
  <c r="E30" i="25"/>
  <c r="D30" i="25"/>
  <c r="F30" i="25" s="1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/>
  <c r="J23" i="25"/>
  <c r="H23" i="25"/>
  <c r="F23" i="25"/>
  <c r="I23" i="25" s="1"/>
  <c r="J20" i="25"/>
  <c r="H20" i="25"/>
  <c r="F20" i="25"/>
  <c r="I20" i="25"/>
  <c r="J19" i="25"/>
  <c r="H19" i="25"/>
  <c r="F19" i="25"/>
  <c r="I19" i="25" s="1"/>
  <c r="J17" i="25"/>
  <c r="H17" i="25"/>
  <c r="F17" i="25"/>
  <c r="I17" i="25" s="1"/>
  <c r="J16" i="25"/>
  <c r="H16" i="25"/>
  <c r="F16" i="25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D65" i="25" s="1"/>
  <c r="C12" i="25"/>
  <c r="H11" i="25"/>
  <c r="F11" i="25"/>
  <c r="I11" i="25"/>
  <c r="J10" i="25"/>
  <c r="F10" i="25"/>
  <c r="I10" i="25" s="1"/>
  <c r="G9" i="25"/>
  <c r="E9" i="25"/>
  <c r="E65" i="25" s="1"/>
  <c r="H65" i="25" s="1"/>
  <c r="C9" i="25"/>
  <c r="F22" i="25"/>
  <c r="F18" i="25"/>
  <c r="F35" i="25"/>
  <c r="F42" i="25"/>
  <c r="F49" i="25"/>
  <c r="F45" i="25"/>
  <c r="F62" i="25"/>
  <c r="I64" i="25"/>
  <c r="I27" i="25"/>
  <c r="I36" i="25"/>
  <c r="I44" i="25"/>
  <c r="F59" i="25"/>
  <c r="F56" i="25"/>
  <c r="F12" i="25"/>
  <c r="I16" i="25"/>
  <c r="F22" i="42"/>
  <c r="I16" i="42"/>
  <c r="F15" i="42"/>
  <c r="F56" i="42"/>
  <c r="I57" i="42"/>
  <c r="F48" i="42"/>
  <c r="I49" i="42"/>
  <c r="F56" i="43"/>
  <c r="F28" i="43"/>
  <c r="F68" i="42"/>
  <c r="I62" i="43"/>
  <c r="I52" i="43"/>
  <c r="F68" i="45"/>
  <c r="F28" i="45"/>
  <c r="I73" i="43"/>
  <c r="I66" i="43"/>
  <c r="I47" i="43"/>
  <c r="I23" i="43"/>
  <c r="I16" i="43"/>
  <c r="I58" i="45"/>
  <c r="I50" i="45"/>
  <c r="I46" i="45"/>
  <c r="I42" i="45"/>
  <c r="K40" i="25" l="1"/>
  <c r="K47" i="25"/>
  <c r="K44" i="25"/>
  <c r="K27" i="25"/>
  <c r="K37" i="25"/>
  <c r="K17" i="25"/>
  <c r="K41" i="25"/>
  <c r="K10" i="25"/>
  <c r="K64" i="25"/>
  <c r="K57" i="25"/>
  <c r="K36" i="25"/>
  <c r="K55" i="25"/>
  <c r="K28" i="25"/>
  <c r="K31" i="25"/>
  <c r="K29" i="25"/>
  <c r="K20" i="25"/>
  <c r="K43" i="25"/>
  <c r="K25" i="25"/>
  <c r="K60" i="25"/>
  <c r="J67" i="38"/>
  <c r="K50" i="41"/>
  <c r="K31" i="41"/>
  <c r="K57" i="41"/>
  <c r="K54" i="41"/>
  <c r="K44" i="41"/>
  <c r="K24" i="41"/>
  <c r="K11" i="41"/>
  <c r="K75" i="41"/>
  <c r="K69" i="41"/>
  <c r="K20" i="41"/>
  <c r="K53" i="41"/>
  <c r="K29" i="41"/>
  <c r="K65" i="41"/>
  <c r="K43" i="41"/>
  <c r="K35" i="41"/>
  <c r="K33" i="41"/>
  <c r="K73" i="41"/>
  <c r="K26" i="41"/>
  <c r="K49" i="41"/>
  <c r="K40" i="41"/>
  <c r="K42" i="41"/>
  <c r="K55" i="41"/>
  <c r="K52" i="41"/>
  <c r="K58" i="41"/>
  <c r="K46" i="41"/>
  <c r="K23" i="41"/>
  <c r="K37" i="41"/>
  <c r="K38" i="41"/>
  <c r="K14" i="41"/>
  <c r="K16" i="41"/>
  <c r="K67" i="41"/>
  <c r="K25" i="41"/>
  <c r="K27" i="41"/>
  <c r="K32" i="41"/>
  <c r="K63" i="41"/>
  <c r="K30" i="41"/>
  <c r="K47" i="41"/>
  <c r="K39" i="41"/>
  <c r="J76" i="42"/>
  <c r="H76" i="42"/>
  <c r="K33" i="42"/>
  <c r="K49" i="42"/>
  <c r="K69" i="42"/>
  <c r="K46" i="42"/>
  <c r="K27" i="42"/>
  <c r="K23" i="42"/>
  <c r="K57" i="42"/>
  <c r="K50" i="42"/>
  <c r="K32" i="42"/>
  <c r="K40" i="42"/>
  <c r="K20" i="42"/>
  <c r="K37" i="42"/>
  <c r="K52" i="42"/>
  <c r="K38" i="42"/>
  <c r="K42" i="42"/>
  <c r="K11" i="42"/>
  <c r="K26" i="42"/>
  <c r="K24" i="42"/>
  <c r="K30" i="42"/>
  <c r="K44" i="42"/>
  <c r="K73" i="42"/>
  <c r="K16" i="42"/>
  <c r="K43" i="42"/>
  <c r="K14" i="42"/>
  <c r="K54" i="42"/>
  <c r="K35" i="42"/>
  <c r="K31" i="42"/>
  <c r="K75" i="42"/>
  <c r="K58" i="42"/>
  <c r="K65" i="42"/>
  <c r="K63" i="42"/>
  <c r="K29" i="42"/>
  <c r="K25" i="42"/>
  <c r="K39" i="42"/>
  <c r="K55" i="42"/>
  <c r="K67" i="42"/>
  <c r="K53" i="42"/>
  <c r="K47" i="42"/>
  <c r="H76" i="41"/>
  <c r="J76" i="41"/>
  <c r="K48" i="39"/>
  <c r="K57" i="39"/>
  <c r="K73" i="39"/>
  <c r="K54" i="39"/>
  <c r="K33" i="39"/>
  <c r="K65" i="39"/>
  <c r="K16" i="39"/>
  <c r="K49" i="39"/>
  <c r="K43" i="39"/>
  <c r="K37" i="39"/>
  <c r="K23" i="39"/>
  <c r="K11" i="39"/>
  <c r="K38" i="39"/>
  <c r="K35" i="39"/>
  <c r="K51" i="39"/>
  <c r="K41" i="39"/>
  <c r="K45" i="39"/>
  <c r="K53" i="39"/>
  <c r="K25" i="39"/>
  <c r="K14" i="39"/>
  <c r="K58" i="39"/>
  <c r="K31" i="39"/>
  <c r="K24" i="39"/>
  <c r="K71" i="39"/>
  <c r="K56" i="39"/>
  <c r="K20" i="39"/>
  <c r="K67" i="39"/>
  <c r="K46" i="39"/>
  <c r="K32" i="39"/>
  <c r="K62" i="39"/>
  <c r="K42" i="39"/>
  <c r="K52" i="39"/>
  <c r="K29" i="39"/>
  <c r="K30" i="39"/>
  <c r="K27" i="39"/>
  <c r="K26" i="39"/>
  <c r="K39" i="39"/>
  <c r="K64" i="39"/>
  <c r="F53" i="25"/>
  <c r="K67" i="38"/>
  <c r="F55" i="39"/>
  <c r="F22" i="41"/>
  <c r="G76" i="43"/>
  <c r="J76" i="43" s="1"/>
  <c r="F41" i="43"/>
  <c r="F51" i="45"/>
  <c r="F45" i="45"/>
  <c r="F15" i="40"/>
  <c r="F48" i="45"/>
  <c r="F26" i="25"/>
  <c r="F65" i="25" s="1"/>
  <c r="I65" i="25" s="1"/>
  <c r="F22" i="40"/>
  <c r="F18" i="41"/>
  <c r="F34" i="42"/>
  <c r="E76" i="43"/>
  <c r="F48" i="43"/>
  <c r="F34" i="43"/>
  <c r="I14" i="43"/>
  <c r="F36" i="45"/>
  <c r="G65" i="25"/>
  <c r="J65" i="25" s="1"/>
  <c r="F60" i="39"/>
  <c r="F28" i="40"/>
  <c r="F28" i="41"/>
  <c r="F76" i="43"/>
  <c r="F26" i="38"/>
  <c r="F18" i="40"/>
  <c r="F15" i="41"/>
  <c r="F76" i="41" s="1"/>
  <c r="I76" i="41" s="1"/>
  <c r="F45" i="41"/>
  <c r="F28" i="42"/>
  <c r="C76" i="43"/>
  <c r="F39" i="25"/>
  <c r="F15" i="25"/>
  <c r="F64" i="41"/>
  <c r="F50" i="38"/>
  <c r="F72" i="45"/>
  <c r="C65" i="25"/>
  <c r="F50" i="39"/>
  <c r="F74" i="39" s="1"/>
  <c r="I74" i="39" s="1"/>
  <c r="D76" i="43"/>
  <c r="D76" i="45"/>
  <c r="K55" i="45" s="1"/>
  <c r="F56" i="45"/>
  <c r="K29" i="45"/>
  <c r="K33" i="45"/>
  <c r="K38" i="45"/>
  <c r="I52" i="45"/>
  <c r="K20" i="45"/>
  <c r="K52" i="45"/>
  <c r="G76" i="45"/>
  <c r="K47" i="45"/>
  <c r="K37" i="45"/>
  <c r="K26" i="45"/>
  <c r="K35" i="45"/>
  <c r="K53" i="45"/>
  <c r="K16" i="45"/>
  <c r="K75" i="45"/>
  <c r="K25" i="45"/>
  <c r="K46" i="45"/>
  <c r="K69" i="45"/>
  <c r="I14" i="45"/>
  <c r="F64" i="45"/>
  <c r="E76" i="45"/>
  <c r="H76" i="45" s="1"/>
  <c r="F22" i="45"/>
  <c r="K51" i="25"/>
  <c r="K54" i="25"/>
  <c r="K13" i="25"/>
  <c r="K23" i="25"/>
  <c r="K52" i="25"/>
  <c r="K63" i="25"/>
  <c r="K46" i="25"/>
  <c r="K50" i="25"/>
  <c r="K16" i="25"/>
  <c r="F67" i="38"/>
  <c r="I67" i="38" s="1"/>
  <c r="F74" i="40"/>
  <c r="I74" i="40" s="1"/>
  <c r="K24" i="25"/>
  <c r="K14" i="25"/>
  <c r="K58" i="25"/>
  <c r="K34" i="25"/>
  <c r="K33" i="25"/>
  <c r="K48" i="25"/>
  <c r="K38" i="25"/>
  <c r="K76" i="42"/>
  <c r="F61" i="38"/>
  <c r="F41" i="45"/>
  <c r="I46" i="43"/>
  <c r="I42" i="43"/>
  <c r="F18" i="45"/>
  <c r="F61" i="42"/>
  <c r="I62" i="45"/>
  <c r="I16" i="45"/>
  <c r="I65" i="45"/>
  <c r="K65" i="45" l="1"/>
  <c r="K49" i="45"/>
  <c r="K42" i="45"/>
  <c r="K50" i="45"/>
  <c r="K32" i="45"/>
  <c r="K23" i="45"/>
  <c r="K24" i="45"/>
  <c r="K57" i="45"/>
  <c r="I76" i="43"/>
  <c r="K76" i="41"/>
  <c r="H76" i="43"/>
  <c r="F76" i="42"/>
  <c r="I76" i="42" s="1"/>
  <c r="K44" i="45"/>
  <c r="K67" i="45"/>
  <c r="K43" i="45"/>
  <c r="K20" i="43"/>
  <c r="K69" i="43"/>
  <c r="K39" i="43"/>
  <c r="K11" i="43"/>
  <c r="K32" i="43"/>
  <c r="K25" i="43"/>
  <c r="K26" i="43"/>
  <c r="K65" i="43"/>
  <c r="K43" i="43"/>
  <c r="K47" i="43"/>
  <c r="K44" i="43"/>
  <c r="K33" i="43"/>
  <c r="K38" i="43"/>
  <c r="K16" i="43"/>
  <c r="K55" i="43"/>
  <c r="K50" i="43"/>
  <c r="K52" i="43"/>
  <c r="K37" i="43"/>
  <c r="K42" i="43"/>
  <c r="K23" i="43"/>
  <c r="K67" i="43"/>
  <c r="K73" i="43"/>
  <c r="K53" i="43"/>
  <c r="K40" i="43"/>
  <c r="K63" i="43"/>
  <c r="K49" i="43"/>
  <c r="K46" i="43"/>
  <c r="K27" i="43"/>
  <c r="K31" i="43"/>
  <c r="K75" i="43"/>
  <c r="K30" i="43"/>
  <c r="K14" i="43"/>
  <c r="K57" i="43"/>
  <c r="K54" i="43"/>
  <c r="K35" i="43"/>
  <c r="K24" i="43"/>
  <c r="K58" i="43"/>
  <c r="K29" i="43"/>
  <c r="K74" i="39"/>
  <c r="K58" i="45"/>
  <c r="K14" i="45"/>
  <c r="K31" i="45"/>
  <c r="K54" i="45"/>
  <c r="K63" i="45"/>
  <c r="K30" i="45"/>
  <c r="K11" i="45"/>
  <c r="K76" i="45" s="1"/>
  <c r="K73" i="45"/>
  <c r="K27" i="45"/>
  <c r="K40" i="45"/>
  <c r="K39" i="45"/>
  <c r="J76" i="45"/>
  <c r="K65" i="25"/>
  <c r="F76" i="45"/>
  <c r="I76" i="45" s="1"/>
  <c r="K76" i="43" l="1"/>
</calcChain>
</file>

<file path=xl/sharedStrings.xml><?xml version="1.0" encoding="utf-8"?>
<sst xmlns="http://schemas.openxmlformats.org/spreadsheetml/2006/main" count="730" uniqueCount="83">
  <si>
    <t>(R$)</t>
  </si>
  <si>
    <t>Ação</t>
  </si>
  <si>
    <t>Discriminação</t>
  </si>
  <si>
    <t>Dados Orçamentários</t>
  </si>
  <si>
    <t>Liberado (B)</t>
  </si>
  <si>
    <t>Encargos e Amortização da Dívida</t>
  </si>
  <si>
    <t>Sentenças Judiciais</t>
  </si>
  <si>
    <t>Fortalecimento da Pesquisa Agropecuária</t>
  </si>
  <si>
    <t>Capacitação de Recursos Humanos</t>
  </si>
  <si>
    <t>Aquisição de Equipamentos</t>
  </si>
  <si>
    <t>Gestão da Tecnologia de Informação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</si>
  <si>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</si>
  <si>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</si>
  <si>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</si>
  <si>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</si>
  <si>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</si>
  <si>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</si>
  <si>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</si>
  <si>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</si>
  <si>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</si>
  <si>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</si>
  <si>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</si>
  <si>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</si>
  <si>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</si>
  <si>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</si>
  <si>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</si>
  <si>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</si>
  <si>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Elaboração: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</si>
  <si>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</si>
  <si>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</si>
  <si>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</si>
  <si>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</si>
  <si>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</si>
  <si>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</si>
  <si>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</si>
  <si>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</si>
  <si>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</si>
  <si>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</si>
  <si>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</si>
  <si>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</si>
  <si>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Quadro Demonstrativo da Execução Orçamentária - 2024</t>
  </si>
  <si>
    <t>POSIÇÃO: 01/janeiro  a 31/janeiro/2024</t>
  </si>
  <si>
    <t>40</t>
  </si>
  <si>
    <t>72</t>
  </si>
  <si>
    <t>Fonte: I-GESP/SEFAZ - 02.02.2024</t>
  </si>
  <si>
    <t xml:space="preserve">COOLIC - COORDENADORIA DE ORÇAMENTO E LICITAÇÃO </t>
  </si>
  <si>
    <t>DIRAFI - DIRETORIA ADMINISTRATIVA E FINANCEIRA</t>
  </si>
  <si>
    <t>Reforma de Unid. Descentralizadas</t>
  </si>
  <si>
    <t>Promoção da Def.Sanitária Vegetal</t>
  </si>
  <si>
    <t>Comunic. Rural, Social e Marketing</t>
  </si>
  <si>
    <t>Reg. Fundiária de Imóveis Rurais</t>
  </si>
  <si>
    <t>Operac. Proj. Dom Helder Câmara</t>
  </si>
  <si>
    <t xml:space="preserve">Assist. Téc. Ext.Rural a Agric.Familiar </t>
  </si>
  <si>
    <t>Fort. da Def.Sanitaria Animal</t>
  </si>
  <si>
    <t>Pagamento de Pessoal e encargos</t>
  </si>
  <si>
    <t>POSIÇÃO: 01/janeiro  a 29/fevereiro/2024</t>
  </si>
  <si>
    <t>Fonte: I-GESP/SEFAZ - 01.03.2024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</si>
  <si>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</si>
  <si>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</si>
  <si>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</si>
  <si>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</si>
  <si>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</si>
  <si>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</si>
  <si>
    <t>Fonte:2899 (recursos próprios)</t>
  </si>
  <si>
    <t>Fonte: 2500(recursos do Estado)</t>
  </si>
  <si>
    <t>Fonte:2700(recursos de convênio</t>
  </si>
  <si>
    <t>Fonte: 2700 (recursos do Estado)</t>
  </si>
  <si>
    <t>Fonte:2700(recursos de convênio)</t>
  </si>
  <si>
    <t>Fonte:2700(recursos convenio)</t>
  </si>
  <si>
    <t>POSIÇÃO: 01/janeiro  a 31/março/2024</t>
  </si>
  <si>
    <t>Fort. da Pesq. Agropecuária</t>
  </si>
  <si>
    <t>POSIÇÃO: 01/janeiro  a 30/abril/2024</t>
  </si>
  <si>
    <t>Fonte: I-GESP/SEFAZ - 02.05.2024</t>
  </si>
  <si>
    <t>Fonte: 2753 (recursos próprios)</t>
  </si>
  <si>
    <t xml:space="preserve">Assist.Téc. Ext.Rural  Agric.Familiar </t>
  </si>
  <si>
    <t>Fonte: I-GESP/SEFAZ - 03.06.2024</t>
  </si>
  <si>
    <t>POSIÇÃO: 01/janeiro  a 31/maio/2024</t>
  </si>
  <si>
    <t>POSIÇÃO: 01/janeiro  a 30/junho/2024</t>
  </si>
  <si>
    <t>Fonte: I-GESP/SEFAZ - 01.07.2024</t>
  </si>
  <si>
    <t>Fonte: I-GESP/SEFAZ - 03-09.2024</t>
  </si>
  <si>
    <t>Fonte:2700 (recursos de convênio</t>
  </si>
  <si>
    <t>Fonte:2700 (recursos convenio)</t>
  </si>
  <si>
    <t>POSIÇÃO: 01/janeiro  a 31/agosto 2024 , em 03-09-2024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</si>
</sst>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3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1" xfId="0" applyBorder="1"/>
    <xf numFmtId="43" fontId="0" fillId="0" borderId="2" xfId="1" applyFont="1" applyFill="1" applyBorder="1"/>
    <xf numFmtId="43" fontId="2" fillId="0" borderId="2" xfId="1" applyFont="1" applyFill="1" applyBorder="1"/>
    <xf numFmtId="43" fontId="0" fillId="0" borderId="3" xfId="0" applyNumberFormat="1" applyBorder="1"/>
    <xf numFmtId="164" fontId="2" fillId="0" borderId="3" xfId="1" applyNumberFormat="1" applyFont="1" applyFill="1" applyBorder="1"/>
    <xf numFmtId="164" fontId="0" fillId="0" borderId="3" xfId="0" applyNumberFormat="1" applyBorder="1"/>
    <xf numFmtId="164" fontId="2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3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0" xfId="0" applyFont="1"/>
    <xf numFmtId="2" fontId="0" fillId="0" borderId="5" xfId="0" applyNumberFormat="1" applyBorder="1"/>
    <xf numFmtId="43" fontId="0" fillId="0" borderId="6" xfId="1" applyFont="1" applyFill="1" applyBorder="1"/>
    <xf numFmtId="4" fontId="0" fillId="0" borderId="6" xfId="0" applyNumberFormat="1" applyBorder="1" applyAlignment="1">
      <alignment vertical="center" wrapText="1"/>
    </xf>
    <xf numFmtId="43" fontId="2" fillId="0" borderId="6" xfId="1" applyFont="1" applyFill="1" applyBorder="1"/>
    <xf numFmtId="4" fontId="0" fillId="0" borderId="6" xfId="0" applyNumberFormat="1" applyBorder="1"/>
    <xf numFmtId="43" fontId="0" fillId="0" borderId="7" xfId="0" applyNumberFormat="1" applyBorder="1"/>
    <xf numFmtId="2" fontId="0" fillId="0" borderId="8" xfId="0" applyNumberFormat="1" applyBorder="1"/>
    <xf numFmtId="0" fontId="4" fillId="0" borderId="9" xfId="0" applyFont="1" applyBorder="1"/>
    <xf numFmtId="164" fontId="0" fillId="0" borderId="6" xfId="1" applyNumberFormat="1" applyFont="1" applyFill="1" applyBorder="1"/>
    <xf numFmtId="164" fontId="0" fillId="0" borderId="7" xfId="1" applyNumberFormat="1" applyFont="1" applyFill="1" applyBorder="1"/>
    <xf numFmtId="0" fontId="0" fillId="0" borderId="9" xfId="0" applyBorder="1"/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distributed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164" fontId="0" fillId="0" borderId="7" xfId="0" applyNumberFormat="1" applyBorder="1"/>
    <xf numFmtId="4" fontId="0" fillId="0" borderId="7" xfId="0" applyNumberFormat="1" applyBorder="1"/>
    <xf numFmtId="164" fontId="2" fillId="0" borderId="6" xfId="1" applyNumberFormat="1" applyFont="1" applyFill="1" applyBorder="1"/>
    <xf numFmtId="164" fontId="2" fillId="0" borderId="7" xfId="1" applyNumberFormat="1" applyFont="1" applyFill="1" applyBorder="1"/>
    <xf numFmtId="0" fontId="0" fillId="0" borderId="15" xfId="0" applyBorder="1"/>
    <xf numFmtId="43" fontId="0" fillId="0" borderId="6" xfId="0" applyNumberFormat="1" applyBorder="1"/>
    <xf numFmtId="0" fontId="0" fillId="2" borderId="16" xfId="0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43" fontId="3" fillId="2" borderId="18" xfId="1" applyFont="1" applyFill="1" applyBorder="1"/>
    <xf numFmtId="43" fontId="3" fillId="2" borderId="19" xfId="0" applyNumberFormat="1" applyFont="1" applyFill="1" applyBorder="1"/>
    <xf numFmtId="2" fontId="3" fillId="2" borderId="20" xfId="0" applyNumberFormat="1" applyFont="1" applyFill="1" applyBorder="1"/>
    <xf numFmtId="0" fontId="0" fillId="0" borderId="21" xfId="0" applyBorder="1"/>
    <xf numFmtId="0" fontId="0" fillId="0" borderId="0" xfId="0" applyAlignment="1">
      <alignment horizontal="justify" vertical="justify" wrapText="1"/>
    </xf>
    <xf numFmtId="0" fontId="6" fillId="0" borderId="0" xfId="0" applyFont="1" applyAlignment="1">
      <alignment horizontal="justify" vertical="justify" wrapText="1"/>
    </xf>
    <xf numFmtId="0" fontId="3" fillId="2" borderId="22" xfId="0" applyFont="1" applyFill="1" applyBorder="1" applyAlignment="1">
      <alignment horizontal="center" vertical="center"/>
    </xf>
    <xf numFmtId="0" fontId="0" fillId="3" borderId="23" xfId="0" applyFill="1" applyBorder="1"/>
    <xf numFmtId="43" fontId="2" fillId="3" borderId="24" xfId="1" applyFont="1" applyFill="1" applyBorder="1" applyAlignment="1"/>
    <xf numFmtId="164" fontId="2" fillId="3" borderId="24" xfId="1" applyNumberFormat="1" applyFont="1" applyFill="1" applyBorder="1" applyAlignment="1"/>
    <xf numFmtId="43" fontId="2" fillId="0" borderId="24" xfId="1" applyFont="1" applyFill="1" applyBorder="1"/>
    <xf numFmtId="4" fontId="0" fillId="0" borderId="24" xfId="0" applyNumberFormat="1" applyBorder="1"/>
    <xf numFmtId="164" fontId="0" fillId="0" borderId="25" xfId="0" applyNumberFormat="1" applyBorder="1"/>
    <xf numFmtId="43" fontId="0" fillId="0" borderId="25" xfId="0" applyNumberFormat="1" applyBorder="1"/>
    <xf numFmtId="2" fontId="0" fillId="0" borderId="26" xfId="0" applyNumberFormat="1" applyBorder="1"/>
    <xf numFmtId="0" fontId="3" fillId="4" borderId="17" xfId="0" applyFont="1" applyFill="1" applyBorder="1"/>
    <xf numFmtId="43" fontId="3" fillId="4" borderId="18" xfId="1" applyFont="1" applyFill="1" applyBorder="1" applyAlignment="1"/>
    <xf numFmtId="43" fontId="0" fillId="4" borderId="18" xfId="1" applyFont="1" applyFill="1" applyBorder="1" applyAlignment="1"/>
    <xf numFmtId="43" fontId="0" fillId="4" borderId="20" xfId="1" applyFont="1" applyFill="1" applyBorder="1" applyAlignment="1"/>
    <xf numFmtId="0" fontId="0" fillId="0" borderId="27" xfId="0" applyBorder="1"/>
    <xf numFmtId="43" fontId="0" fillId="0" borderId="24" xfId="1" applyFont="1" applyFill="1" applyBorder="1"/>
    <xf numFmtId="43" fontId="3" fillId="4" borderId="19" xfId="1" applyFont="1" applyFill="1" applyBorder="1" applyAlignment="1"/>
    <xf numFmtId="2" fontId="0" fillId="4" borderId="20" xfId="0" applyNumberFormat="1" applyFill="1" applyBorder="1"/>
    <xf numFmtId="0" fontId="5" fillId="4" borderId="17" xfId="0" applyFont="1" applyFill="1" applyBorder="1"/>
    <xf numFmtId="164" fontId="3" fillId="4" borderId="18" xfId="1" applyNumberFormat="1" applyFont="1" applyFill="1" applyBorder="1" applyAlignment="1"/>
    <xf numFmtId="4" fontId="0" fillId="0" borderId="25" xfId="0" applyNumberFormat="1" applyBorder="1"/>
    <xf numFmtId="0" fontId="0" fillId="0" borderId="22" xfId="0" applyBorder="1"/>
    <xf numFmtId="43" fontId="0" fillId="0" borderId="11" xfId="1" applyFont="1" applyFill="1" applyBorder="1"/>
    <xf numFmtId="4" fontId="0" fillId="0" borderId="11" xfId="0" applyNumberFormat="1" applyBorder="1" applyAlignment="1">
      <alignment vertical="center" wrapText="1"/>
    </xf>
    <xf numFmtId="43" fontId="2" fillId="0" borderId="11" xfId="1" applyFont="1" applyFill="1" applyBorder="1"/>
    <xf numFmtId="4" fontId="0" fillId="0" borderId="13" xfId="0" applyNumberFormat="1" applyBorder="1" applyAlignment="1">
      <alignment vertical="center" wrapText="1"/>
    </xf>
    <xf numFmtId="164" fontId="0" fillId="0" borderId="13" xfId="0" applyNumberFormat="1" applyBorder="1"/>
    <xf numFmtId="43" fontId="0" fillId="0" borderId="13" xfId="0" applyNumberFormat="1" applyBorder="1"/>
    <xf numFmtId="4" fontId="0" fillId="0" borderId="13" xfId="0" applyNumberFormat="1" applyBorder="1"/>
    <xf numFmtId="2" fontId="0" fillId="0" borderId="14" xfId="0" applyNumberFormat="1" applyBorder="1"/>
    <xf numFmtId="164" fontId="3" fillId="4" borderId="18" xfId="1" applyNumberFormat="1" applyFont="1" applyFill="1" applyBorder="1"/>
    <xf numFmtId="164" fontId="2" fillId="0" borderId="11" xfId="1" applyNumberFormat="1" applyFont="1" applyFill="1" applyBorder="1"/>
    <xf numFmtId="164" fontId="2" fillId="0" borderId="13" xfId="1" applyNumberFormat="1" applyFont="1" applyFill="1" applyBorder="1"/>
    <xf numFmtId="43" fontId="3" fillId="4" borderId="18" xfId="1" applyFont="1" applyFill="1" applyBorder="1"/>
    <xf numFmtId="164" fontId="2" fillId="0" borderId="25" xfId="1" applyNumberFormat="1" applyFont="1" applyFill="1" applyBorder="1"/>
    <xf numFmtId="164" fontId="2" fillId="0" borderId="24" xfId="1" applyNumberFormat="1" applyFont="1" applyFill="1" applyBorder="1"/>
    <xf numFmtId="164" fontId="3" fillId="4" borderId="19" xfId="1" applyNumberFormat="1" applyFont="1" applyFill="1" applyBorder="1" applyAlignment="1"/>
    <xf numFmtId="43" fontId="3" fillId="4" borderId="28" xfId="1" applyFont="1" applyFill="1" applyBorder="1" applyAlignment="1"/>
    <xf numFmtId="4" fontId="0" fillId="0" borderId="25" xfId="0" applyNumberFormat="1" applyBorder="1" applyAlignment="1">
      <alignment vertical="center" wrapText="1"/>
    </xf>
    <xf numFmtId="43" fontId="3" fillId="3" borderId="24" xfId="1" applyFont="1" applyFill="1" applyBorder="1" applyAlignment="1"/>
    <xf numFmtId="164" fontId="0" fillId="3" borderId="24" xfId="1" applyNumberFormat="1" applyFont="1" applyFill="1" applyBorder="1" applyAlignment="1"/>
    <xf numFmtId="0" fontId="0" fillId="3" borderId="27" xfId="0" applyFill="1" applyBorder="1"/>
    <xf numFmtId="43" fontId="2" fillId="3" borderId="25" xfId="1" applyFont="1" applyFill="1" applyBorder="1" applyAlignment="1"/>
    <xf numFmtId="43" fontId="0" fillId="3" borderId="24" xfId="1" applyFont="1" applyFill="1" applyBorder="1" applyAlignment="1"/>
    <xf numFmtId="43" fontId="0" fillId="4" borderId="18" xfId="0" applyNumberFormat="1" applyFill="1" applyBorder="1"/>
    <xf numFmtId="4" fontId="0" fillId="4" borderId="18" xfId="0" applyNumberFormat="1" applyFill="1" applyBorder="1"/>
    <xf numFmtId="4" fontId="0" fillId="0" borderId="11" xfId="0" applyNumberFormat="1" applyBorder="1"/>
    <xf numFmtId="0" fontId="0" fillId="3" borderId="22" xfId="0" applyFill="1" applyBorder="1"/>
    <xf numFmtId="43" fontId="2" fillId="3" borderId="13" xfId="1" applyFont="1" applyFill="1" applyBorder="1" applyAlignment="1"/>
    <xf numFmtId="164" fontId="2" fillId="3" borderId="11" xfId="1" applyNumberFormat="1" applyFont="1" applyFill="1" applyBorder="1" applyAlignment="1"/>
    <xf numFmtId="164" fontId="0" fillId="0" borderId="11" xfId="1" applyNumberFormat="1" applyFont="1" applyFill="1" applyBorder="1"/>
    <xf numFmtId="0" fontId="0" fillId="0" borderId="29" xfId="0" applyBorder="1"/>
    <xf numFmtId="43" fontId="0" fillId="0" borderId="30" xfId="1" applyFont="1" applyFill="1" applyBorder="1"/>
    <xf numFmtId="4" fontId="0" fillId="0" borderId="30" xfId="0" applyNumberFormat="1" applyBorder="1"/>
    <xf numFmtId="43" fontId="2" fillId="0" borderId="30" xfId="1" applyFont="1" applyFill="1" applyBorder="1"/>
    <xf numFmtId="164" fontId="0" fillId="0" borderId="31" xfId="0" applyNumberFormat="1" applyBorder="1"/>
    <xf numFmtId="43" fontId="0" fillId="0" borderId="31" xfId="0" applyNumberFormat="1" applyBorder="1"/>
    <xf numFmtId="4" fontId="0" fillId="0" borderId="31" xfId="0" applyNumberFormat="1" applyBorder="1"/>
    <xf numFmtId="2" fontId="0" fillId="0" borderId="32" xfId="0" applyNumberFormat="1" applyBorder="1"/>
    <xf numFmtId="164" fontId="0" fillId="0" borderId="30" xfId="1" applyNumberFormat="1" applyFont="1" applyFill="1" applyBorder="1"/>
    <xf numFmtId="0" fontId="3" fillId="4" borderId="3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24" xfId="1" applyNumberFormat="1" applyFont="1" applyFill="1" applyBorder="1"/>
    <xf numFmtId="43" fontId="0" fillId="0" borderId="12" xfId="1" applyFont="1" applyFill="1" applyBorder="1"/>
    <xf numFmtId="164" fontId="0" fillId="0" borderId="13" xfId="1" applyNumberFormat="1" applyFont="1" applyFill="1" applyBorder="1"/>
    <xf numFmtId="0" fontId="0" fillId="3" borderId="34" xfId="0" applyFill="1" applyBorder="1"/>
    <xf numFmtId="43" fontId="2" fillId="3" borderId="4" xfId="1" applyFont="1" applyFill="1" applyBorder="1" applyAlignment="1"/>
    <xf numFmtId="4" fontId="0" fillId="0" borderId="4" xfId="0" applyNumberFormat="1" applyBorder="1"/>
    <xf numFmtId="2" fontId="0" fillId="0" borderId="35" xfId="0" applyNumberFormat="1" applyBorder="1"/>
    <xf numFmtId="164" fontId="2" fillId="3" borderId="4" xfId="1" applyNumberFormat="1" applyFont="1" applyFill="1" applyBorder="1" applyAlignment="1"/>
    <xf numFmtId="164" fontId="0" fillId="3" borderId="36" xfId="1" applyNumberFormat="1" applyFont="1" applyFill="1" applyBorder="1" applyAlignment="1"/>
    <xf numFmtId="164" fontId="2" fillId="3" borderId="13" xfId="1" applyNumberFormat="1" applyFont="1" applyFill="1" applyBorder="1" applyAlignment="1"/>
    <xf numFmtId="164" fontId="2" fillId="0" borderId="7" xfId="1" applyNumberFormat="1" applyFont="1" applyFill="1" applyBorder="1" applyAlignment="1">
      <alignment horizontal="right"/>
    </xf>
    <xf numFmtId="0" fontId="4" fillId="0" borderId="27" xfId="0" applyFont="1" applyBorder="1"/>
    <xf numFmtId="0" fontId="4" fillId="3" borderId="22" xfId="0" applyFont="1" applyFill="1" applyBorder="1"/>
    <xf numFmtId="0" fontId="0" fillId="0" borderId="34" xfId="0" applyBorder="1"/>
    <xf numFmtId="164" fontId="0" fillId="0" borderId="36" xfId="1" applyNumberFormat="1" applyFont="1" applyFill="1" applyBorder="1"/>
    <xf numFmtId="43" fontId="1" fillId="4" borderId="18" xfId="1" applyFont="1" applyFill="1" applyBorder="1" applyAlignment="1"/>
    <xf numFmtId="43" fontId="1" fillId="4" borderId="20" xfId="1" applyFont="1" applyFill="1" applyBorder="1" applyAlignment="1"/>
    <xf numFmtId="164" fontId="1" fillId="3" borderId="24" xfId="1" applyNumberFormat="1" applyFont="1" applyFill="1" applyBorder="1" applyAlignment="1"/>
    <xf numFmtId="164" fontId="1" fillId="0" borderId="24" xfId="1" applyNumberFormat="1" applyFont="1" applyFill="1" applyBorder="1"/>
    <xf numFmtId="43" fontId="1" fillId="0" borderId="6" xfId="1" applyFont="1" applyFill="1" applyBorder="1"/>
    <xf numFmtId="43" fontId="1" fillId="0" borderId="24" xfId="1" applyFont="1" applyFill="1" applyBorder="1"/>
    <xf numFmtId="164" fontId="1" fillId="0" borderId="6" xfId="1" applyNumberFormat="1" applyFont="1" applyFill="1" applyBorder="1"/>
    <xf numFmtId="43" fontId="1" fillId="0" borderId="11" xfId="1" applyFont="1" applyFill="1" applyBorder="1"/>
    <xf numFmtId="164" fontId="1" fillId="0" borderId="11" xfId="1" applyNumberFormat="1" applyFont="1" applyFill="1" applyBorder="1"/>
    <xf numFmtId="43" fontId="1" fillId="0" borderId="2" xfId="1" applyFont="1" applyFill="1" applyBorder="1"/>
    <xf numFmtId="164" fontId="1" fillId="0" borderId="2" xfId="1" applyNumberFormat="1" applyFont="1" applyFill="1" applyBorder="1"/>
    <xf numFmtId="164" fontId="1" fillId="0" borderId="30" xfId="1" applyNumberFormat="1" applyFont="1" applyFill="1" applyBorder="1"/>
    <xf numFmtId="43" fontId="1" fillId="0" borderId="30" xfId="1" applyFont="1" applyFill="1" applyBorder="1"/>
    <xf numFmtId="43" fontId="1" fillId="3" borderId="13" xfId="1" applyFont="1" applyFill="1" applyBorder="1" applyAlignment="1"/>
    <xf numFmtId="164" fontId="1" fillId="3" borderId="11" xfId="1" applyNumberFormat="1" applyFont="1" applyFill="1" applyBorder="1" applyAlignment="1"/>
    <xf numFmtId="164" fontId="1" fillId="0" borderId="13" xfId="1" applyNumberFormat="1" applyFont="1" applyFill="1" applyBorder="1"/>
    <xf numFmtId="164" fontId="1" fillId="3" borderId="13" xfId="1" applyNumberFormat="1" applyFont="1" applyFill="1" applyBorder="1" applyAlignment="1"/>
    <xf numFmtId="164" fontId="1" fillId="0" borderId="25" xfId="1" applyNumberFormat="1" applyFont="1" applyFill="1" applyBorder="1"/>
    <xf numFmtId="164" fontId="1" fillId="0" borderId="3" xfId="1" applyNumberFormat="1" applyFont="1" applyFill="1" applyBorder="1"/>
    <xf numFmtId="164" fontId="1" fillId="0" borderId="7" xfId="1" applyNumberFormat="1" applyFont="1" applyFill="1" applyBorder="1"/>
    <xf numFmtId="164" fontId="1" fillId="0" borderId="36" xfId="1" applyNumberFormat="1" applyFont="1" applyFill="1" applyBorder="1"/>
    <xf numFmtId="43" fontId="1" fillId="0" borderId="12" xfId="1" applyFont="1" applyFill="1" applyBorder="1"/>
    <xf numFmtId="43" fontId="1" fillId="3" borderId="25" xfId="1" applyFont="1" applyFill="1" applyBorder="1" applyAlignment="1"/>
    <xf numFmtId="43" fontId="1" fillId="3" borderId="24" xfId="1" applyFont="1" applyFill="1" applyBorder="1" applyAlignment="1"/>
    <xf numFmtId="164" fontId="1" fillId="3" borderId="4" xfId="1" applyNumberFormat="1" applyFont="1" applyFill="1" applyBorder="1" applyAlignment="1"/>
    <xf numFmtId="43" fontId="1" fillId="3" borderId="4" xfId="1" applyFont="1" applyFill="1" applyBorder="1" applyAlignment="1"/>
    <xf numFmtId="164" fontId="1" fillId="3" borderId="36" xfId="1" applyNumberFormat="1" applyFont="1" applyFill="1" applyBorder="1" applyAlignment="1"/>
    <xf numFmtId="164" fontId="1" fillId="0" borderId="7" xfId="1" applyNumberFormat="1" applyFont="1" applyFill="1" applyBorder="1" applyAlignment="1">
      <alignment horizontal="right"/>
    </xf>
    <xf numFmtId="164" fontId="5" fillId="3" borderId="24" xfId="1" applyNumberFormat="1" applyFont="1" applyFill="1" applyBorder="1" applyAlignment="1"/>
    <xf numFmtId="43" fontId="5" fillId="4" borderId="18" xfId="1" applyFont="1" applyFill="1" applyBorder="1" applyAlignment="1"/>
    <xf numFmtId="4" fontId="5" fillId="0" borderId="24" xfId="0" applyNumberFormat="1" applyFont="1" applyBorder="1"/>
    <xf numFmtId="164" fontId="5" fillId="4" borderId="18" xfId="1" applyNumberFormat="1" applyFont="1" applyFill="1" applyBorder="1" applyAlignment="1"/>
    <xf numFmtId="43" fontId="5" fillId="2" borderId="18" xfId="1" applyFont="1" applyFill="1" applyBorder="1"/>
    <xf numFmtId="4" fontId="4" fillId="0" borderId="24" xfId="0" applyNumberFormat="1" applyFont="1" applyBorder="1"/>
    <xf numFmtId="4" fontId="4" fillId="0" borderId="6" xfId="0" applyNumberFormat="1" applyFont="1" applyBorder="1"/>
    <xf numFmtId="4" fontId="4" fillId="0" borderId="11" xfId="0" applyNumberFormat="1" applyFont="1" applyBorder="1"/>
    <xf numFmtId="4" fontId="4" fillId="0" borderId="30" xfId="0" applyNumberFormat="1" applyFont="1" applyBorder="1"/>
    <xf numFmtId="4" fontId="4" fillId="0" borderId="11" xfId="0" applyNumberFormat="1" applyFont="1" applyBorder="1" applyAlignment="1">
      <alignment vertical="center" wrapText="1"/>
    </xf>
    <xf numFmtId="164" fontId="4" fillId="0" borderId="11" xfId="1" applyNumberFormat="1" applyFont="1" applyFill="1" applyBorder="1"/>
    <xf numFmtId="164" fontId="4" fillId="0" borderId="24" xfId="1" applyNumberFormat="1" applyFont="1" applyFill="1" applyBorder="1"/>
    <xf numFmtId="43" fontId="4" fillId="0" borderId="6" xfId="1" applyFont="1" applyFill="1" applyBorder="1"/>
    <xf numFmtId="164" fontId="4" fillId="0" borderId="2" xfId="1" applyNumberFormat="1" applyFont="1" applyFill="1" applyBorder="1"/>
    <xf numFmtId="164" fontId="4" fillId="0" borderId="6" xfId="1" applyNumberFormat="1" applyFont="1" applyFill="1" applyBorder="1"/>
    <xf numFmtId="164" fontId="4" fillId="3" borderId="24" xfId="1" applyNumberFormat="1" applyFont="1" applyFill="1" applyBorder="1" applyAlignment="1"/>
    <xf numFmtId="0" fontId="4" fillId="3" borderId="1" xfId="0" applyFont="1" applyFill="1" applyBorder="1"/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distributed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43" fontId="4" fillId="4" borderId="18" xfId="1" applyFont="1" applyFill="1" applyBorder="1" applyAlignment="1"/>
    <xf numFmtId="43" fontId="4" fillId="4" borderId="20" xfId="1" applyFont="1" applyFill="1" applyBorder="1" applyAlignment="1"/>
    <xf numFmtId="0" fontId="4" fillId="3" borderId="23" xfId="0" applyFont="1" applyFill="1" applyBorder="1"/>
    <xf numFmtId="164" fontId="4" fillId="0" borderId="25" xfId="0" applyNumberFormat="1" applyFont="1" applyBorder="1"/>
    <xf numFmtId="164" fontId="4" fillId="0" borderId="24" xfId="0" applyNumberFormat="1" applyFont="1" applyBorder="1"/>
    <xf numFmtId="2" fontId="4" fillId="0" borderId="26" xfId="0" applyNumberFormat="1" applyFont="1" applyBorder="1"/>
    <xf numFmtId="0" fontId="4" fillId="0" borderId="21" xfId="0" applyFont="1" applyBorder="1"/>
    <xf numFmtId="43" fontId="5" fillId="0" borderId="6" xfId="1" applyFont="1" applyFill="1" applyBorder="1"/>
    <xf numFmtId="4" fontId="5" fillId="0" borderId="6" xfId="0" applyNumberFormat="1" applyFont="1" applyBorder="1"/>
    <xf numFmtId="43" fontId="4" fillId="0" borderId="13" xfId="0" applyNumberFormat="1" applyFont="1" applyBorder="1"/>
    <xf numFmtId="2" fontId="4" fillId="0" borderId="8" xfId="0" applyNumberFormat="1" applyFont="1" applyBorder="1"/>
    <xf numFmtId="43" fontId="5" fillId="4" borderId="19" xfId="1" applyFont="1" applyFill="1" applyBorder="1" applyAlignment="1"/>
    <xf numFmtId="2" fontId="4" fillId="4" borderId="20" xfId="0" applyNumberFormat="1" applyFont="1" applyFill="1" applyBorder="1"/>
    <xf numFmtId="43" fontId="5" fillId="0" borderId="24" xfId="1" applyFont="1" applyFill="1" applyBorder="1"/>
    <xf numFmtId="43" fontId="4" fillId="0" borderId="24" xfId="1" applyFont="1" applyFill="1" applyBorder="1"/>
    <xf numFmtId="43" fontId="4" fillId="0" borderId="25" xfId="0" applyNumberFormat="1" applyFont="1" applyBorder="1"/>
    <xf numFmtId="164" fontId="5" fillId="0" borderId="24" xfId="1" applyNumberFormat="1" applyFont="1" applyFill="1" applyBorder="1"/>
    <xf numFmtId="43" fontId="4" fillId="0" borderId="7" xfId="0" applyNumberFormat="1" applyFont="1" applyBorder="1"/>
    <xf numFmtId="0" fontId="4" fillId="0" borderId="1" xfId="0" applyFont="1" applyBorder="1"/>
    <xf numFmtId="164" fontId="5" fillId="0" borderId="2" xfId="1" applyNumberFormat="1" applyFont="1" applyFill="1" applyBorder="1"/>
    <xf numFmtId="4" fontId="5" fillId="0" borderId="2" xfId="0" applyNumberFormat="1" applyFont="1" applyBorder="1"/>
    <xf numFmtId="164" fontId="4" fillId="0" borderId="3" xfId="0" applyNumberFormat="1" applyFont="1" applyBorder="1"/>
    <xf numFmtId="2" fontId="4" fillId="0" borderId="5" xfId="0" applyNumberFormat="1" applyFont="1" applyBorder="1"/>
    <xf numFmtId="0" fontId="4" fillId="0" borderId="22" xfId="0" applyFont="1" applyBorder="1"/>
    <xf numFmtId="43" fontId="5" fillId="0" borderId="11" xfId="1" applyFont="1" applyFill="1" applyBorder="1"/>
    <xf numFmtId="43" fontId="4" fillId="0" borderId="11" xfId="1" applyFont="1" applyFill="1" applyBorder="1"/>
    <xf numFmtId="4" fontId="5" fillId="0" borderId="11" xfId="0" applyNumberFormat="1" applyFont="1" applyBorder="1"/>
    <xf numFmtId="2" fontId="4" fillId="0" borderId="14" xfId="0" applyNumberFormat="1" applyFont="1" applyBorder="1"/>
    <xf numFmtId="4" fontId="4" fillId="0" borderId="25" xfId="0" applyNumberFormat="1" applyFont="1" applyBorder="1"/>
    <xf numFmtId="43" fontId="5" fillId="0" borderId="2" xfId="1" applyFont="1" applyFill="1" applyBorder="1"/>
    <xf numFmtId="43" fontId="4" fillId="0" borderId="2" xfId="1" applyFont="1" applyFill="1" applyBorder="1"/>
    <xf numFmtId="43" fontId="4" fillId="0" borderId="3" xfId="0" applyNumberFormat="1" applyFont="1" applyBorder="1"/>
    <xf numFmtId="4" fontId="4" fillId="0" borderId="3" xfId="0" applyNumberFormat="1" applyFont="1" applyBorder="1"/>
    <xf numFmtId="164" fontId="5" fillId="0" borderId="11" xfId="1" applyNumberFormat="1" applyFont="1" applyFill="1" applyBorder="1"/>
    <xf numFmtId="164" fontId="4" fillId="0" borderId="13" xfId="0" applyNumberFormat="1" applyFont="1" applyBorder="1"/>
    <xf numFmtId="4" fontId="4" fillId="0" borderId="13" xfId="0" applyNumberFormat="1" applyFont="1" applyBorder="1"/>
    <xf numFmtId="164" fontId="4" fillId="0" borderId="7" xfId="0" applyNumberFormat="1" applyFont="1" applyBorder="1"/>
    <xf numFmtId="4" fontId="4" fillId="0" borderId="7" xfId="0" applyNumberFormat="1" applyFont="1" applyBorder="1"/>
    <xf numFmtId="0" fontId="4" fillId="0" borderId="29" xfId="0" applyFont="1" applyBorder="1"/>
    <xf numFmtId="164" fontId="5" fillId="0" borderId="30" xfId="1" applyNumberFormat="1" applyFont="1" applyFill="1" applyBorder="1"/>
    <xf numFmtId="43" fontId="5" fillId="0" borderId="30" xfId="1" applyFont="1" applyFill="1" applyBorder="1"/>
    <xf numFmtId="43" fontId="4" fillId="0" borderId="30" xfId="1" applyFont="1" applyFill="1" applyBorder="1"/>
    <xf numFmtId="164" fontId="4" fillId="0" borderId="31" xfId="0" applyNumberFormat="1" applyFont="1" applyBorder="1"/>
    <xf numFmtId="43" fontId="4" fillId="0" borderId="31" xfId="0" applyNumberFormat="1" applyFont="1" applyBorder="1"/>
    <xf numFmtId="2" fontId="4" fillId="0" borderId="32" xfId="0" applyNumberFormat="1" applyFont="1" applyBorder="1"/>
    <xf numFmtId="4" fontId="5" fillId="0" borderId="30" xfId="0" applyNumberFormat="1" applyFont="1" applyBorder="1"/>
    <xf numFmtId="164" fontId="5" fillId="4" borderId="18" xfId="1" applyNumberFormat="1" applyFont="1" applyFill="1" applyBorder="1"/>
    <xf numFmtId="4" fontId="5" fillId="0" borderId="13" xfId="0" applyNumberFormat="1" applyFont="1" applyBorder="1" applyAlignment="1">
      <alignment vertical="center" wrapText="1"/>
    </xf>
    <xf numFmtId="43" fontId="5" fillId="4" borderId="18" xfId="1" applyFont="1" applyFill="1" applyBorder="1"/>
    <xf numFmtId="0" fontId="4" fillId="3" borderId="41" xfId="0" applyFont="1" applyFill="1" applyBorder="1"/>
    <xf numFmtId="43" fontId="5" fillId="3" borderId="46" xfId="1" applyFont="1" applyFill="1" applyBorder="1" applyAlignment="1"/>
    <xf numFmtId="164" fontId="5" fillId="3" borderId="37" xfId="1" applyNumberFormat="1" applyFont="1" applyFill="1" applyBorder="1" applyAlignment="1"/>
    <xf numFmtId="43" fontId="4" fillId="0" borderId="37" xfId="1" applyFont="1" applyFill="1" applyBorder="1"/>
    <xf numFmtId="164" fontId="5" fillId="0" borderId="46" xfId="1" applyNumberFormat="1" applyFont="1" applyFill="1" applyBorder="1"/>
    <xf numFmtId="164" fontId="4" fillId="0" borderId="46" xfId="0" applyNumberFormat="1" applyFont="1" applyBorder="1"/>
    <xf numFmtId="43" fontId="4" fillId="0" borderId="46" xfId="0" applyNumberFormat="1" applyFont="1" applyBorder="1"/>
    <xf numFmtId="4" fontId="4" fillId="0" borderId="46" xfId="0" applyNumberFormat="1" applyFont="1" applyBorder="1"/>
    <xf numFmtId="2" fontId="4" fillId="0" borderId="47" xfId="0" applyNumberFormat="1" applyFont="1" applyBorder="1"/>
    <xf numFmtId="164" fontId="5" fillId="3" borderId="3" xfId="1" applyNumberFormat="1" applyFont="1" applyFill="1" applyBorder="1" applyAlignment="1"/>
    <xf numFmtId="164" fontId="5" fillId="3" borderId="2" xfId="1" applyNumberFormat="1" applyFont="1" applyFill="1" applyBorder="1" applyAlignment="1"/>
    <xf numFmtId="164" fontId="5" fillId="0" borderId="3" xfId="1" applyNumberFormat="1" applyFont="1" applyFill="1" applyBorder="1"/>
    <xf numFmtId="164" fontId="5" fillId="3" borderId="25" xfId="1" applyNumberFormat="1" applyFont="1" applyFill="1" applyBorder="1" applyAlignment="1"/>
    <xf numFmtId="164" fontId="5" fillId="0" borderId="25" xfId="1" applyNumberFormat="1" applyFont="1" applyFill="1" applyBorder="1"/>
    <xf numFmtId="164" fontId="5" fillId="0" borderId="13" xfId="1" applyNumberFormat="1" applyFont="1" applyFill="1" applyBorder="1"/>
    <xf numFmtId="164" fontId="5" fillId="0" borderId="6" xfId="1" applyNumberFormat="1" applyFont="1" applyFill="1" applyBorder="1"/>
    <xf numFmtId="164" fontId="5" fillId="0" borderId="7" xfId="1" applyNumberFormat="1" applyFont="1" applyFill="1" applyBorder="1"/>
    <xf numFmtId="164" fontId="5" fillId="4" borderId="19" xfId="1" applyNumberFormat="1" applyFont="1" applyFill="1" applyBorder="1" applyAlignment="1"/>
    <xf numFmtId="43" fontId="5" fillId="4" borderId="28" xfId="1" applyFont="1" applyFill="1" applyBorder="1" applyAlignment="1"/>
    <xf numFmtId="4" fontId="5" fillId="0" borderId="25" xfId="0" applyNumberFormat="1" applyFont="1" applyBorder="1" applyAlignment="1">
      <alignment vertical="center" wrapText="1"/>
    </xf>
    <xf numFmtId="0" fontId="4" fillId="0" borderId="34" xfId="0" applyFont="1" applyBorder="1"/>
    <xf numFmtId="164" fontId="5" fillId="0" borderId="36" xfId="1" applyNumberFormat="1" applyFont="1" applyFill="1" applyBorder="1"/>
    <xf numFmtId="2" fontId="4" fillId="0" borderId="35" xfId="0" applyNumberFormat="1" applyFont="1" applyBorder="1"/>
    <xf numFmtId="4" fontId="5" fillId="0" borderId="6" xfId="0" applyNumberFormat="1" applyFont="1" applyBorder="1" applyAlignment="1">
      <alignment vertical="center" wrapText="1"/>
    </xf>
    <xf numFmtId="0" fontId="4" fillId="0" borderId="15" xfId="0" applyFont="1" applyBorder="1"/>
    <xf numFmtId="43" fontId="4" fillId="0" borderId="6" xfId="0" applyNumberFormat="1" applyFont="1" applyBorder="1"/>
    <xf numFmtId="43" fontId="5" fillId="0" borderId="12" xfId="1" applyFont="1" applyFill="1" applyBorder="1"/>
    <xf numFmtId="43" fontId="4" fillId="4" borderId="18" xfId="0" applyNumberFormat="1" applyFont="1" applyFill="1" applyBorder="1"/>
    <xf numFmtId="4" fontId="4" fillId="4" borderId="18" xfId="0" applyNumberFormat="1" applyFont="1" applyFill="1" applyBorder="1"/>
    <xf numFmtId="0" fontId="4" fillId="3" borderId="27" xfId="0" applyFont="1" applyFill="1" applyBorder="1"/>
    <xf numFmtId="43" fontId="5" fillId="3" borderId="25" xfId="1" applyFont="1" applyFill="1" applyBorder="1" applyAlignment="1"/>
    <xf numFmtId="0" fontId="4" fillId="3" borderId="34" xfId="0" applyFont="1" applyFill="1" applyBorder="1"/>
    <xf numFmtId="164" fontId="5" fillId="3" borderId="4" xfId="1" applyNumberFormat="1" applyFont="1" applyFill="1" applyBorder="1" applyAlignment="1"/>
    <xf numFmtId="43" fontId="5" fillId="3" borderId="4" xfId="1" applyFont="1" applyFill="1" applyBorder="1" applyAlignment="1"/>
    <xf numFmtId="4" fontId="5" fillId="0" borderId="4" xfId="0" applyNumberFormat="1" applyFont="1" applyBorder="1"/>
    <xf numFmtId="164" fontId="5" fillId="0" borderId="7" xfId="1" applyNumberFormat="1" applyFont="1" applyFill="1" applyBorder="1" applyAlignment="1">
      <alignment horizontal="right"/>
    </xf>
    <xf numFmtId="0" fontId="4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43" fontId="5" fillId="2" borderId="19" xfId="0" applyNumberFormat="1" applyFont="1" applyFill="1" applyBorder="1"/>
    <xf numFmtId="2" fontId="5" fillId="2" borderId="20" xfId="0" applyNumberFormat="1" applyFont="1" applyFill="1" applyBorder="1"/>
    <xf numFmtId="0" fontId="5" fillId="0" borderId="0" xfId="0" applyFont="1"/>
    <xf numFmtId="0" fontId="5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5" fillId="0" borderId="0" xfId="0" applyFont="1" applyAlignment="1">
      <alignment horizontal="center"/>
    </xf>
    <xf numFmtId="4" fontId="4" fillId="0" borderId="6" xfId="0" applyNumberFormat="1" applyFont="1" applyBorder="1" applyAlignment="1">
      <alignment vertical="center" wrapText="1"/>
    </xf>
    <xf numFmtId="4" fontId="4" fillId="0" borderId="2" xfId="0" applyNumberFormat="1" applyFont="1" applyBorder="1"/>
    <xf numFmtId="164" fontId="4" fillId="3" borderId="37" xfId="1" applyNumberFormat="1" applyFont="1" applyFill="1" applyBorder="1" applyAlignment="1"/>
    <xf numFmtId="164" fontId="4" fillId="3" borderId="2" xfId="1" applyNumberFormat="1" applyFont="1" applyFill="1" applyBorder="1" applyAlignment="1"/>
    <xf numFmtId="43" fontId="4" fillId="3" borderId="24" xfId="1" applyFont="1" applyFill="1" applyBorder="1" applyAlignment="1"/>
    <xf numFmtId="164" fontId="4" fillId="3" borderId="36" xfId="1" applyNumberFormat="1" applyFont="1" applyFill="1" applyBorder="1" applyAlignment="1"/>
    <xf numFmtId="0" fontId="6" fillId="0" borderId="0" xfId="0" applyFont="1" applyAlignment="1">
      <alignment horizontal="justify" vertical="justify" wrapText="1"/>
    </xf>
    <xf numFmtId="0" fontId="3" fillId="4" borderId="39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49" fontId="3" fillId="4" borderId="39" xfId="0" applyNumberFormat="1" applyFont="1" applyFill="1" applyBorder="1" applyAlignment="1">
      <alignment horizontal="center" vertical="center"/>
    </xf>
    <xf numFmtId="49" fontId="3" fillId="4" borderId="33" xfId="0" applyNumberFormat="1" applyFont="1" applyFill="1" applyBorder="1" applyAlignment="1">
      <alignment horizontal="center" vertical="center"/>
    </xf>
    <xf numFmtId="49" fontId="3" fillId="4" borderId="40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9" fillId="0" borderId="0" xfId="0" applyFont="1" applyAlignment="1">
      <alignment horizontal="justify" vertical="justify" wrapText="1"/>
    </xf>
    <xf numFmtId="0" fontId="5" fillId="4" borderId="39" xfId="0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center" vertical="center"/>
    </xf>
    <xf numFmtId="49" fontId="5" fillId="4" borderId="39" xfId="0" applyNumberFormat="1" applyFont="1" applyFill="1" applyBorder="1" applyAlignment="1">
      <alignment horizontal="center" vertical="center"/>
    </xf>
    <xf numFmtId="49" fontId="5" fillId="4" borderId="33" xfId="0" applyNumberFormat="1" applyFont="1" applyFill="1" applyBorder="1" applyAlignment="1">
      <alignment horizontal="center" vertical="center"/>
    </xf>
    <xf numFmtId="49" fontId="5" fillId="4" borderId="40" xfId="0" applyNumberFormat="1" applyFont="1" applyFill="1" applyBorder="1" applyAlignment="1">
      <alignment horizontal="center" vertical="center"/>
    </xf>
    <xf numFmtId="0" fontId="13" fillId="0" borderId="38" xfId="0" applyFont="1" applyBorder="1"/>
    <xf numFmtId="0" fontId="13" fillId="0" borderId="0" xfId="0" applyFont="1"/>
    <xf numFmtId="0" fontId="5" fillId="2" borderId="1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96-4729-9EC8-1BE672B1A42D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96-4729-9EC8-1BE672B1A42D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96-4729-9EC8-1BE672B1A42D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96-4729-9EC8-1BE672B1A42D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96-4729-9EC8-1BE672B1A42D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'jun-24 (4)'!$C$76:$G$76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74563247.980000004</c:v>
                </c:pt>
                <c:pt idx="2">
                  <c:v>41617082.68</c:v>
                </c:pt>
                <c:pt idx="3">
                  <c:v>64814327.519999996</c:v>
                </c:pt>
                <c:pt idx="4">
                  <c:v>31648779.489999998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96-4729-9EC8-1BE672B1A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222976"/>
        <c:axId val="112224512"/>
        <c:axId val="0"/>
      </c:bar3DChart>
      <c:catAx>
        <c:axId val="112222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224512"/>
        <c:crosses val="autoZero"/>
        <c:auto val="1"/>
        <c:lblAlgn val="ctr"/>
        <c:lblOffset val="100"/>
        <c:noMultiLvlLbl val="0"/>
      </c:catAx>
      <c:valAx>
        <c:axId val="11222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222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8E-4F47-ABF3-A643DF1A864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8E-4F47-ABF3-A643DF1A864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8E-4F47-ABF3-A643DF1A864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8E-4F47-ABF3-A643DF1A864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8E-4F47-ABF3-A643DF1A864C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 jan-24'!$C$65:$G$65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70240299</c:v>
                </c:pt>
                <c:pt idx="2">
                  <c:v>31017240.98</c:v>
                </c:pt>
                <c:pt idx="3">
                  <c:v>68359699.189999998</c:v>
                </c:pt>
                <c:pt idx="4">
                  <c:v>2223969.2000000002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28E-4F47-ABF3-A643DF1A8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410176"/>
        <c:axId val="111280896"/>
        <c:axId val="0"/>
      </c:bar3DChart>
      <c:catAx>
        <c:axId val="11141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280896"/>
        <c:crosses val="autoZero"/>
        <c:auto val="1"/>
        <c:lblAlgn val="ctr"/>
        <c:lblOffset val="100"/>
        <c:noMultiLvlLbl val="0"/>
      </c:catAx>
      <c:valAx>
        <c:axId val="11128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410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4A-4797-86CC-6B87BBF422F8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4A-4797-86CC-6B87BBF422F8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4A-4797-86CC-6B87BBF422F8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4A-4797-86CC-6B87BBF422F8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4A-4797-86CC-6B87BBF422F8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 fev-24 '!$C$67:$G$67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70763617.689999998</c:v>
                </c:pt>
                <c:pt idx="2">
                  <c:v>31974022.779999997</c:v>
                </c:pt>
                <c:pt idx="3">
                  <c:v>68025600.039999992</c:v>
                </c:pt>
                <c:pt idx="4">
                  <c:v>8080058.3600000003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4A-4797-86CC-6B87BBF422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339008"/>
        <c:axId val="111340544"/>
        <c:axId val="0"/>
      </c:bar3DChart>
      <c:catAx>
        <c:axId val="11133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340544"/>
        <c:crosses val="autoZero"/>
        <c:auto val="1"/>
        <c:lblAlgn val="ctr"/>
        <c:lblOffset val="100"/>
        <c:noMultiLvlLbl val="0"/>
      </c:catAx>
      <c:valAx>
        <c:axId val="111340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339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ORÇAMENTÁRIA/MAR/2024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D2-4777-9F4B-F13D5A55D91B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D2-4777-9F4B-F13D5A55D91B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D2-4777-9F4B-F13D5A55D91B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D2-4777-9F4B-F13D5A55D91B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D2-4777-9F4B-F13D5A55D91B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'mar-24'!$C$74:$G$74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71054896.310000002</c:v>
                </c:pt>
                <c:pt idx="2">
                  <c:v>33693968.240000002</c:v>
                </c:pt>
                <c:pt idx="3">
                  <c:v>67086715.270000003</c:v>
                </c:pt>
                <c:pt idx="4">
                  <c:v>11872581.710000001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7D2-4777-9F4B-F13D5A55D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156672"/>
        <c:axId val="112158208"/>
        <c:axId val="0"/>
      </c:bar3DChart>
      <c:catAx>
        <c:axId val="11215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158208"/>
        <c:crosses val="autoZero"/>
        <c:auto val="1"/>
        <c:lblAlgn val="ctr"/>
        <c:lblOffset val="100"/>
        <c:noMultiLvlLbl val="0"/>
      </c:catAx>
      <c:valAx>
        <c:axId val="112158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156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4C-4EEC-B5DF-95945D4C3BCD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4C-4EEC-B5DF-95945D4C3BCD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4C-4EEC-B5DF-95945D4C3BCD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4C-4EEC-B5DF-95945D4C3BCD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4C-4EEC-B5DF-95945D4C3BCD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'abril-24'!$C$74:$G$74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72029157.970000014</c:v>
                </c:pt>
                <c:pt idx="2">
                  <c:v>36684478.519999996</c:v>
                </c:pt>
                <c:pt idx="3">
                  <c:v>64648628.389999993</c:v>
                </c:pt>
                <c:pt idx="4">
                  <c:v>17165343.309999999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34C-4EEC-B5DF-95945D4C3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679168"/>
        <c:axId val="112697344"/>
        <c:axId val="0"/>
      </c:bar3DChart>
      <c:catAx>
        <c:axId val="112679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697344"/>
        <c:crosses val="autoZero"/>
        <c:auto val="1"/>
        <c:lblAlgn val="ctr"/>
        <c:lblOffset val="100"/>
        <c:noMultiLvlLbl val="0"/>
      </c:catAx>
      <c:valAx>
        <c:axId val="11269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6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B3-431F-8B9F-981509286CA2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B3-431F-8B9F-981509286CA2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B3-431F-8B9F-981509286CA2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9B3-431F-8B9F-981509286CA2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9B3-431F-8B9F-981509286CA2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'maio-24 (2)'!$C$76:$G$76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74863247.980000004</c:v>
                </c:pt>
                <c:pt idx="2">
                  <c:v>39199269.75</c:v>
                </c:pt>
                <c:pt idx="3">
                  <c:v>65839592.340000004</c:v>
                </c:pt>
                <c:pt idx="4">
                  <c:v>25872991.239999995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B3-431F-8B9F-981509286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775936"/>
        <c:axId val="112777472"/>
        <c:axId val="0"/>
      </c:bar3DChart>
      <c:catAx>
        <c:axId val="11277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777472"/>
        <c:crosses val="autoZero"/>
        <c:auto val="1"/>
        <c:lblAlgn val="ctr"/>
        <c:lblOffset val="100"/>
        <c:noMultiLvlLbl val="0"/>
      </c:catAx>
      <c:valAx>
        <c:axId val="11277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775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ORÇAMENTÁRIA/ABR/2024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FD-4459-B331-46CE7036059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FD-4459-B331-46CE7036059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FD-4459-B331-46CE7036059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FD-4459-B331-46CE7036059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FD-4459-B331-46CE7036059C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'jun-24 (3)'!$C$76:$G$76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74563247.980000004</c:v>
                </c:pt>
                <c:pt idx="2">
                  <c:v>41617082.68</c:v>
                </c:pt>
                <c:pt idx="3">
                  <c:v>64814327.519999996</c:v>
                </c:pt>
                <c:pt idx="4">
                  <c:v>31648779.489999998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9FD-4459-B331-46CE70360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860160"/>
        <c:axId val="112866048"/>
        <c:axId val="0"/>
      </c:bar3DChart>
      <c:catAx>
        <c:axId val="11286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866048"/>
        <c:crosses val="autoZero"/>
        <c:auto val="1"/>
        <c:lblAlgn val="ctr"/>
        <c:lblOffset val="100"/>
        <c:noMultiLvlLbl val="0"/>
      </c:catAx>
      <c:valAx>
        <c:axId val="11286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2860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53915753960349E-2"/>
          <c:y val="3.8379630810522959E-2"/>
          <c:w val="0.8911969168495526"/>
          <c:h val="0.84861628125489663"/>
        </c:manualLayout>
      </c:layout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7E-4D8A-A212-1B41A555EBF0}"/>
                </c:ext>
              </c:extLst>
            </c:dLbl>
            <c:dLbl>
              <c:idx val="1"/>
              <c:layout>
                <c:manualLayout>
                  <c:x val="3.7553082027537254E-3"/>
                  <c:y val="-2.4227604957452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7E-4D8A-A212-1B41A555EBF0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E-4D8A-A212-1B41A555EBF0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E-4D8A-A212-1B41A555EBF0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7E-4D8A-A212-1B41A555EBF0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'jul-24 (5)'!$C$76:$G$76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74563247.980000004</c:v>
                </c:pt>
                <c:pt idx="2">
                  <c:v>56242796.700000003</c:v>
                </c:pt>
                <c:pt idx="3">
                  <c:v>62361276.699999988</c:v>
                </c:pt>
                <c:pt idx="4">
                  <c:v>41820223.960000008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7E-4D8A-A212-1B41A555E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3280512"/>
        <c:axId val="113282048"/>
        <c:axId val="0"/>
      </c:bar3DChart>
      <c:catAx>
        <c:axId val="11328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282048"/>
        <c:crosses val="autoZero"/>
        <c:auto val="1"/>
        <c:lblAlgn val="ctr"/>
        <c:lblOffset val="100"/>
        <c:noMultiLvlLbl val="0"/>
      </c:catAx>
      <c:valAx>
        <c:axId val="11328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32805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1025" name="Imagem 1" descr="marca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1026" name="Gráfico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2049" name="Imagem 1" descr="marca">
          <a:extLst>
            <a:ext uri="{FF2B5EF4-FFF2-40B4-BE49-F238E27FC236}">
              <a16:creationId xmlns:a16="http://schemas.microsoft.com/office/drawing/2014/main" id="{00000000-0008-0000-02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2050" name="Gráfico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3073" name="Imagem 1" descr="marca">
          <a:extLst>
            <a:ext uri="{FF2B5EF4-FFF2-40B4-BE49-F238E27FC236}">
              <a16:creationId xmlns:a16="http://schemas.microsoft.com/office/drawing/2014/main" id="{00000000-0008-0000-03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83</xdr:row>
      <xdr:rowOff>68580</xdr:rowOff>
    </xdr:from>
    <xdr:to>
      <xdr:col>10</xdr:col>
      <xdr:colOff>0</xdr:colOff>
      <xdr:row>98</xdr:row>
      <xdr:rowOff>45720</xdr:rowOff>
    </xdr:to>
    <xdr:graphicFrame macro="">
      <xdr:nvGraphicFramePr>
        <xdr:cNvPr id="3074" name="Gráfico 2">
          <a:extLst>
            <a:ext uri="{FF2B5EF4-FFF2-40B4-BE49-F238E27FC236}">
              <a16:creationId xmlns:a16="http://schemas.microsoft.com/office/drawing/2014/main" id="{00000000-0008-0000-03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4097" name="Imagem 1" descr="marca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79</xdr:row>
      <xdr:rowOff>68580</xdr:rowOff>
    </xdr:from>
    <xdr:to>
      <xdr:col>10</xdr:col>
      <xdr:colOff>0</xdr:colOff>
      <xdr:row>94</xdr:row>
      <xdr:rowOff>45720</xdr:rowOff>
    </xdr:to>
    <xdr:graphicFrame macro="">
      <xdr:nvGraphicFramePr>
        <xdr:cNvPr id="4098" name="Gráfico 2">
          <a:extLst>
            <a:ext uri="{FF2B5EF4-FFF2-40B4-BE49-F238E27FC236}">
              <a16:creationId xmlns:a16="http://schemas.microsoft.com/office/drawing/2014/main" id="{00000000-0008-0000-04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5121" name="Imagem 1" descr="marca">
          <a:extLst>
            <a:ext uri="{FF2B5EF4-FFF2-40B4-BE49-F238E27FC236}">
              <a16:creationId xmlns:a16="http://schemas.microsoft.com/office/drawing/2014/main" id="{00000000-0008-0000-05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79</xdr:row>
      <xdr:rowOff>68580</xdr:rowOff>
    </xdr:from>
    <xdr:to>
      <xdr:col>10</xdr:col>
      <xdr:colOff>0</xdr:colOff>
      <xdr:row>94</xdr:row>
      <xdr:rowOff>45720</xdr:rowOff>
    </xdr:to>
    <xdr:graphicFrame macro="">
      <xdr:nvGraphicFramePr>
        <xdr:cNvPr id="5122" name="Gráfico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6145" name="Imagem 1" descr="marca">
          <a:extLst>
            <a:ext uri="{FF2B5EF4-FFF2-40B4-BE49-F238E27FC236}">
              <a16:creationId xmlns:a16="http://schemas.microsoft.com/office/drawing/2014/main" id="{00000000-0008-0000-06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6146" name="Gráfico 2">
          <a:extLst>
            <a:ext uri="{FF2B5EF4-FFF2-40B4-BE49-F238E27FC236}">
              <a16:creationId xmlns:a16="http://schemas.microsoft.com/office/drawing/2014/main" id="{00000000-0008-0000-0600-00000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2</xdr:row>
      <xdr:rowOff>182880</xdr:rowOff>
    </xdr:to>
    <xdr:pic>
      <xdr:nvPicPr>
        <xdr:cNvPr id="7169" name="Imagem 1" descr="marca">
          <a:extLst>
            <a:ext uri="{FF2B5EF4-FFF2-40B4-BE49-F238E27FC236}">
              <a16:creationId xmlns:a16="http://schemas.microsoft.com/office/drawing/2014/main" id="{00000000-0008-0000-07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7170" name="Gráfico 2">
          <a:extLst>
            <a:ext uri="{FF2B5EF4-FFF2-40B4-BE49-F238E27FC236}">
              <a16:creationId xmlns:a16="http://schemas.microsoft.com/office/drawing/2014/main" id="{00000000-0008-0000-0700-000002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876300</xdr:colOff>
      <xdr:row>3</xdr:row>
      <xdr:rowOff>0</xdr:rowOff>
    </xdr:to>
    <xdr:pic>
      <xdr:nvPicPr>
        <xdr:cNvPr id="8193" name="Imagem 1" descr="marca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80</xdr:row>
      <xdr:rowOff>160020</xdr:rowOff>
    </xdr:from>
    <xdr:to>
      <xdr:col>10</xdr:col>
      <xdr:colOff>53340</xdr:colOff>
      <xdr:row>96</xdr:row>
      <xdr:rowOff>0</xdr:rowOff>
    </xdr:to>
    <xdr:graphicFrame macro="">
      <xdr:nvGraphicFramePr>
        <xdr:cNvPr id="8194" name="Gráfico 2">
          <a:extLst>
            <a:ext uri="{FF2B5EF4-FFF2-40B4-BE49-F238E27FC236}">
              <a16:creationId xmlns:a16="http://schemas.microsoft.com/office/drawing/2014/main" id="{00000000-0008-0000-0800-00000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0.37645</cdr:x>
      <cdr:y>0.01955</cdr:y>
    </cdr:from>
    <cdr:to>
      <cdr:x>0.74809</cdr:x>
      <cdr:y>0.07114</cdr:y>
    </cdr:to>
    <cdr:sp macro="" textlink="">
      <cdr:nvSpPr>
        <cdr:cNvPr id="16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53733" y="108897"/>
          <a:ext cx="3409604" cy="28734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6576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t-BR" sz="14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EXECUÇÃO ORÇAMENTÁRIA - AGOSTO 2024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honeticPr fontId="7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zoomScaleNormal="100" workbookViewId="0">
      <selection activeCell="D101" sqref="D101"/>
    </sheetView>
  </sheetViews>
  <sheetFormatPr defaultRowHeight="14.5" x14ac:dyDescent="0.35"/>
  <cols>
    <col min="1" max="1" width="5.1796875" customWidth="1"/>
    <col min="2" max="2" width="29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0898437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85" t="s">
        <v>18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x14ac:dyDescent="0.35">
      <c r="A2" s="285" t="s">
        <v>46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x14ac:dyDescent="0.35">
      <c r="A3" s="285" t="s">
        <v>45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x14ac:dyDescent="0.35">
      <c r="A4" s="285" t="s">
        <v>40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77</v>
      </c>
      <c r="F6" s="2"/>
      <c r="G6" s="2"/>
      <c r="K6" s="2" t="s">
        <v>0</v>
      </c>
    </row>
    <row r="7" spans="1:11" ht="15" thickBot="1" x14ac:dyDescent="0.4">
      <c r="A7" s="295" t="s">
        <v>1</v>
      </c>
      <c r="B7" s="298" t="s">
        <v>2</v>
      </c>
      <c r="C7" s="301" t="s">
        <v>3</v>
      </c>
      <c r="D7" s="301"/>
      <c r="E7" s="301"/>
      <c r="F7" s="301"/>
      <c r="G7" s="302"/>
      <c r="H7" s="290" t="s">
        <v>13</v>
      </c>
      <c r="I7" s="291"/>
      <c r="J7" s="292"/>
      <c r="K7" s="293"/>
    </row>
    <row r="8" spans="1:11" x14ac:dyDescent="0.35">
      <c r="A8" s="296"/>
      <c r="B8" s="299"/>
      <c r="C8" s="294" t="s">
        <v>20</v>
      </c>
      <c r="D8" s="288"/>
      <c r="E8" s="288" t="s">
        <v>4</v>
      </c>
      <c r="F8" s="288" t="s">
        <v>21</v>
      </c>
      <c r="G8" s="286" t="s">
        <v>22</v>
      </c>
      <c r="H8" s="13"/>
      <c r="I8" s="14"/>
      <c r="J8" s="14"/>
      <c r="K8" s="27"/>
    </row>
    <row r="9" spans="1:11" ht="29.5" thickBot="1" x14ac:dyDescent="0.4">
      <c r="A9" s="297"/>
      <c r="B9" s="300"/>
      <c r="C9" s="46" t="s">
        <v>19</v>
      </c>
      <c r="D9" s="28" t="s">
        <v>29</v>
      </c>
      <c r="E9" s="289"/>
      <c r="F9" s="289"/>
      <c r="G9" s="287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277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32789731.300000001</v>
      </c>
      <c r="F10" s="56">
        <v>58829716</v>
      </c>
      <c r="G10" s="56">
        <f>SUM(G11:G12)</f>
        <v>24496807.329999998</v>
      </c>
      <c r="H10" s="122"/>
      <c r="I10" s="122"/>
      <c r="J10" s="122"/>
      <c r="K10" s="123"/>
    </row>
    <row r="11" spans="1:11" ht="15" thickBot="1" x14ac:dyDescent="0.4">
      <c r="A11" s="278"/>
      <c r="B11" s="47" t="s">
        <v>31</v>
      </c>
      <c r="C11" s="124">
        <v>0</v>
      </c>
      <c r="D11" s="124">
        <v>0</v>
      </c>
      <c r="E11" s="124">
        <v>0</v>
      </c>
      <c r="F11" s="125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(D11*100)/$D$76</f>
        <v>0</v>
      </c>
    </row>
    <row r="12" spans="1:11" ht="15" thickBot="1" x14ac:dyDescent="0.4">
      <c r="A12" s="279"/>
      <c r="B12" s="43" t="s">
        <v>30</v>
      </c>
      <c r="C12" s="126">
        <v>59279716</v>
      </c>
      <c r="D12" s="126">
        <v>59279716</v>
      </c>
      <c r="E12" s="18">
        <v>32789731.300000001</v>
      </c>
      <c r="F12" s="126">
        <f>SUM(D12-E12)</f>
        <v>26489984.699999999</v>
      </c>
      <c r="G12" s="20">
        <v>24496807.329999998</v>
      </c>
      <c r="H12" s="21">
        <f>SUM(E12/D12*100)</f>
        <v>55.31357690714983</v>
      </c>
      <c r="I12" s="21">
        <f>SUM(F12/D12*100)</f>
        <v>44.686423092850177</v>
      </c>
      <c r="J12" s="52">
        <f>SUM(G12/E12*100)</f>
        <v>74.708777287235648</v>
      </c>
      <c r="K12" s="22">
        <v>81.81</v>
      </c>
    </row>
    <row r="13" spans="1:11" ht="15" thickBot="1" x14ac:dyDescent="0.4">
      <c r="A13" s="277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278982.40000000002</v>
      </c>
      <c r="F13" s="56">
        <f>SUM(F14:F14)</f>
        <v>71017.599999999977</v>
      </c>
      <c r="G13" s="64">
        <f>SUM(G14:G14)</f>
        <v>278945.44</v>
      </c>
      <c r="H13" s="122"/>
      <c r="I13" s="122"/>
      <c r="J13" s="122"/>
      <c r="K13" s="62"/>
    </row>
    <row r="14" spans="1:11" ht="15" thickBot="1" x14ac:dyDescent="0.4">
      <c r="A14" s="278"/>
      <c r="B14" s="59" t="s">
        <v>34</v>
      </c>
      <c r="C14" s="127">
        <v>350000</v>
      </c>
      <c r="D14" s="127">
        <v>350000</v>
      </c>
      <c r="E14" s="51">
        <v>278982.40000000002</v>
      </c>
      <c r="F14" s="127">
        <f>SUM(D14-E14)</f>
        <v>71017.599999999977</v>
      </c>
      <c r="G14" s="51">
        <v>278945.44</v>
      </c>
      <c r="H14" s="53">
        <f>SUM(E14/D14*100)</f>
        <v>79.709257142857155</v>
      </c>
      <c r="I14" s="53">
        <f>SUM(F14/D14*100)</f>
        <v>20.290742857142853</v>
      </c>
      <c r="J14" s="52">
        <f>SUM(G14/E14*100)</f>
        <v>99.986751852446602</v>
      </c>
      <c r="K14" s="54">
        <f>(D14*100)/$D$76</f>
        <v>0.46940015286603398</v>
      </c>
    </row>
    <row r="15" spans="1:11" ht="15" thickBot="1" x14ac:dyDescent="0.4">
      <c r="A15" s="277">
        <v>804</v>
      </c>
      <c r="B15" s="55" t="s">
        <v>6</v>
      </c>
      <c r="C15" s="56">
        <f>SUM(C16:C17)</f>
        <v>500000</v>
      </c>
      <c r="D15" s="56">
        <f>SUM(D16:D17)</f>
        <v>280000</v>
      </c>
      <c r="E15" s="56">
        <f>SUM(E16:E17)</f>
        <v>126600.8</v>
      </c>
      <c r="F15" s="56">
        <f>SUM(F16:F17)</f>
        <v>153399.20000000001</v>
      </c>
      <c r="G15" s="64">
        <f>SUM(G16:G17)</f>
        <v>115535.34</v>
      </c>
      <c r="H15" s="122"/>
      <c r="I15" s="122"/>
      <c r="J15" s="122"/>
      <c r="K15" s="62"/>
    </row>
    <row r="16" spans="1:11" x14ac:dyDescent="0.35">
      <c r="A16" s="278"/>
      <c r="B16" s="59" t="s">
        <v>30</v>
      </c>
      <c r="C16" s="125">
        <v>0</v>
      </c>
      <c r="D16" s="125">
        <v>0</v>
      </c>
      <c r="E16" s="51">
        <v>0</v>
      </c>
      <c r="F16" s="125">
        <f>SUM(D16-E16)</f>
        <v>0</v>
      </c>
      <c r="G16" s="51">
        <v>0</v>
      </c>
      <c r="H16" s="52" t="e">
        <f>SUM(E16/D16*100)</f>
        <v>#DIV/0!</v>
      </c>
      <c r="I16" s="52" t="e">
        <f>SUM(F16/D16*100)</f>
        <v>#DIV/0!</v>
      </c>
      <c r="J16" s="52" t="e">
        <f>SUM(G16/E16*100)</f>
        <v>#DIV/0!</v>
      </c>
      <c r="K16" s="54">
        <f>(D16*100)/$D$76</f>
        <v>0</v>
      </c>
    </row>
    <row r="17" spans="1:11" ht="15" thickBot="1" x14ac:dyDescent="0.4">
      <c r="A17" s="279"/>
      <c r="B17" s="26" t="s">
        <v>32</v>
      </c>
      <c r="C17" s="126">
        <v>500000</v>
      </c>
      <c r="D17" s="126">
        <v>280000</v>
      </c>
      <c r="E17" s="20">
        <v>126600.8</v>
      </c>
      <c r="F17" s="126">
        <f>SUM(D17-E17)</f>
        <v>153399.20000000001</v>
      </c>
      <c r="G17" s="20">
        <v>115535.34</v>
      </c>
      <c r="H17" s="21">
        <f>SUM(E17/D17*100)</f>
        <v>45.214571428571432</v>
      </c>
      <c r="I17" s="21">
        <f>SUM(F17/D17*100)</f>
        <v>54.785428571428575</v>
      </c>
      <c r="J17" s="21">
        <f>SUM(G17/E17*100)</f>
        <v>91.259565500375984</v>
      </c>
      <c r="K17" s="22">
        <v>0.4</v>
      </c>
    </row>
    <row r="18" spans="1:11" ht="15" thickBot="1" x14ac:dyDescent="0.4">
      <c r="A18" s="277">
        <v>802</v>
      </c>
      <c r="B18" s="63" t="s">
        <v>24</v>
      </c>
      <c r="C18" s="64">
        <f>SUM(C19:C21)</f>
        <v>6029267</v>
      </c>
      <c r="D18" s="56">
        <f>SUM(D19:D21)</f>
        <v>7975445.5199999996</v>
      </c>
      <c r="E18" s="56">
        <f>SUM(E19:E21)</f>
        <v>5046597.99</v>
      </c>
      <c r="F18" s="56">
        <f>SUM(F19:F21)</f>
        <v>2928847.5300000003</v>
      </c>
      <c r="G18" s="64">
        <f>SUM(G19:G21)</f>
        <v>4177963.37</v>
      </c>
      <c r="H18" s="122"/>
      <c r="I18" s="122"/>
      <c r="J18" s="122"/>
      <c r="K18" s="62"/>
    </row>
    <row r="19" spans="1:11" x14ac:dyDescent="0.35">
      <c r="A19" s="278"/>
      <c r="B19" s="59" t="s">
        <v>30</v>
      </c>
      <c r="C19" s="127">
        <v>2819341</v>
      </c>
      <c r="D19" s="127">
        <v>2819341</v>
      </c>
      <c r="E19" s="51">
        <v>2128238.38</v>
      </c>
      <c r="F19" s="127">
        <f>SUM(D19-E19)</f>
        <v>691102.62000000011</v>
      </c>
      <c r="G19" s="51">
        <v>1936781.26</v>
      </c>
      <c r="H19" s="53">
        <f>SUM(E19/D19*100)</f>
        <v>75.487086521282805</v>
      </c>
      <c r="I19" s="53">
        <f t="shared" ref="I19:J21" si="0">SUM(F19/D19*100)</f>
        <v>24.512913478717195</v>
      </c>
      <c r="J19" s="53">
        <f t="shared" si="0"/>
        <v>91.003962629411845</v>
      </c>
      <c r="K19" s="54">
        <v>4.5</v>
      </c>
    </row>
    <row r="20" spans="1:11" ht="15" thickBot="1" x14ac:dyDescent="0.4">
      <c r="A20" s="278"/>
      <c r="B20" s="26" t="s">
        <v>73</v>
      </c>
      <c r="C20" s="128">
        <v>0</v>
      </c>
      <c r="D20" s="128">
        <v>1947278.52</v>
      </c>
      <c r="E20" s="20">
        <v>384152.82</v>
      </c>
      <c r="F20" s="128">
        <f>SUM(D20-E20)</f>
        <v>1563125.7</v>
      </c>
      <c r="G20" s="20">
        <v>216206.58</v>
      </c>
      <c r="H20" s="32">
        <f>SUM(E20/D20*100)</f>
        <v>19.727677168646629</v>
      </c>
      <c r="I20" s="32">
        <f t="shared" si="0"/>
        <v>80.272322831353364</v>
      </c>
      <c r="J20" s="32">
        <f t="shared" si="0"/>
        <v>56.281398637136128</v>
      </c>
      <c r="K20" s="22">
        <f>(D20*100)/$D$76</f>
        <v>2.6115795284592696</v>
      </c>
    </row>
    <row r="21" spans="1:11" ht="15" thickBot="1" x14ac:dyDescent="0.4">
      <c r="A21" s="279"/>
      <c r="B21" s="66" t="s">
        <v>31</v>
      </c>
      <c r="C21" s="129">
        <v>3209926</v>
      </c>
      <c r="D21" s="129">
        <v>3208826</v>
      </c>
      <c r="E21" s="91">
        <v>2534206.79</v>
      </c>
      <c r="F21" s="129">
        <f>SUM(D21-E21)</f>
        <v>674619.21</v>
      </c>
      <c r="G21" s="91">
        <v>2024975.53</v>
      </c>
      <c r="H21" s="21">
        <f>SUM(E21/D21*100)</f>
        <v>78.976136132030845</v>
      </c>
      <c r="I21" s="21">
        <f t="shared" si="0"/>
        <v>21.023863867969155</v>
      </c>
      <c r="J21" s="21">
        <f t="shared" si="0"/>
        <v>79.905694278405747</v>
      </c>
      <c r="K21" s="74">
        <v>4.2699999999999996</v>
      </c>
    </row>
    <row r="22" spans="1:11" ht="15" thickBot="1" x14ac:dyDescent="0.4">
      <c r="A22" s="277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554768.4</v>
      </c>
      <c r="F22" s="56">
        <f>SUM(F23:F27)</f>
        <v>420737.3</v>
      </c>
      <c r="G22" s="64">
        <f>SUM(G23:G27)</f>
        <v>258782.95</v>
      </c>
      <c r="H22" s="122"/>
      <c r="I22" s="122"/>
      <c r="J22" s="122"/>
      <c r="K22" s="62"/>
    </row>
    <row r="23" spans="1:11" x14ac:dyDescent="0.35">
      <c r="A23" s="278"/>
      <c r="B23" s="59" t="s">
        <v>57</v>
      </c>
      <c r="C23" s="127">
        <v>400000</v>
      </c>
      <c r="D23" s="127">
        <v>400000</v>
      </c>
      <c r="E23" s="51">
        <v>247165.16</v>
      </c>
      <c r="F23" s="127">
        <f>SUM(D23-E23)</f>
        <v>152834.84</v>
      </c>
      <c r="G23" s="51">
        <v>155171.82</v>
      </c>
      <c r="H23" s="53">
        <f>SUM(E23/D23*100)</f>
        <v>61.791289999999996</v>
      </c>
      <c r="I23" s="53">
        <f t="shared" ref="I23:J27" si="1">SUM(F23/D23*100)</f>
        <v>38.208710000000004</v>
      </c>
      <c r="J23" s="65">
        <f t="shared" si="1"/>
        <v>62.780620051790471</v>
      </c>
      <c r="K23" s="54">
        <f>(D23*100)/$D$76</f>
        <v>0.53645731756118165</v>
      </c>
    </row>
    <row r="24" spans="1:11" ht="15" thickBot="1" x14ac:dyDescent="0.4">
      <c r="A24" s="278"/>
      <c r="B24" s="26" t="s">
        <v>58</v>
      </c>
      <c r="C24" s="126">
        <v>100000</v>
      </c>
      <c r="D24" s="126">
        <v>100000</v>
      </c>
      <c r="E24" s="20">
        <v>273.95999999999998</v>
      </c>
      <c r="F24" s="126">
        <f>SUM(D24-E24)</f>
        <v>99726.04</v>
      </c>
      <c r="G24" s="20">
        <v>23.96</v>
      </c>
      <c r="H24" s="32">
        <f>SUM(E24/D24*100)</f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(D24*100)/$D$76</f>
        <v>0.13411432939029541</v>
      </c>
    </row>
    <row r="25" spans="1:11" ht="15" thickBot="1" x14ac:dyDescent="0.4">
      <c r="A25" s="278"/>
      <c r="B25" s="66" t="s">
        <v>59</v>
      </c>
      <c r="C25" s="130">
        <v>0</v>
      </c>
      <c r="D25" s="129">
        <v>337343.2</v>
      </c>
      <c r="E25" s="91">
        <v>301029.28000000003</v>
      </c>
      <c r="F25" s="126">
        <f>SUM(D25-E25)</f>
        <v>36313.919999999984</v>
      </c>
      <c r="G25" s="20">
        <v>103587.17</v>
      </c>
      <c r="H25" s="32">
        <f>SUM(E25/D25*100)</f>
        <v>89.235318808856974</v>
      </c>
      <c r="I25" s="21">
        <f t="shared" si="1"/>
        <v>10.764681191143021</v>
      </c>
      <c r="J25" s="33">
        <f t="shared" si="1"/>
        <v>34.410994837445706</v>
      </c>
      <c r="K25" s="22">
        <f>(D25*100)/$D$76</f>
        <v>0.45242557042376308</v>
      </c>
    </row>
    <row r="26" spans="1:11" ht="15" thickBot="1" x14ac:dyDescent="0.4">
      <c r="A26" s="278"/>
      <c r="B26" s="66" t="s">
        <v>63</v>
      </c>
      <c r="C26" s="130">
        <v>0</v>
      </c>
      <c r="D26" s="129">
        <v>26936.5</v>
      </c>
      <c r="E26" s="91">
        <v>0</v>
      </c>
      <c r="F26" s="126">
        <f>SUM(D26-E26)</f>
        <v>26936.5</v>
      </c>
      <c r="G26" s="91">
        <v>0</v>
      </c>
      <c r="H26" s="32">
        <f>SUM(E26/D26*100)</f>
        <v>0</v>
      </c>
      <c r="I26" s="21">
        <f t="shared" si="1"/>
        <v>100</v>
      </c>
      <c r="J26" s="33" t="e">
        <f t="shared" si="1"/>
        <v>#DIV/0!</v>
      </c>
      <c r="K26" s="22">
        <f>(D26*100)/$D$76</f>
        <v>3.6125706336216923E-2</v>
      </c>
    </row>
    <row r="27" spans="1:11" ht="15" thickBot="1" x14ac:dyDescent="0.4">
      <c r="A27" s="279"/>
      <c r="B27" s="66" t="s">
        <v>38</v>
      </c>
      <c r="C27" s="129">
        <v>111226</v>
      </c>
      <c r="D27" s="129">
        <v>111226</v>
      </c>
      <c r="E27" s="91">
        <v>6300</v>
      </c>
      <c r="F27" s="129">
        <f>SUM(D27-E27)</f>
        <v>104926</v>
      </c>
      <c r="G27" s="91">
        <v>0</v>
      </c>
      <c r="H27" s="32">
        <f>SUM(E27/D27*100)</f>
        <v>5.6641432758527683</v>
      </c>
      <c r="I27" s="21">
        <f t="shared" si="1"/>
        <v>94.33585672414722</v>
      </c>
      <c r="J27" s="33">
        <f t="shared" si="1"/>
        <v>0</v>
      </c>
      <c r="K27" s="74">
        <f>(D27*100)/$D$76</f>
        <v>0.14917000400764999</v>
      </c>
    </row>
    <row r="28" spans="1:11" ht="15" thickBot="1" x14ac:dyDescent="0.4">
      <c r="A28" s="277">
        <v>38</v>
      </c>
      <c r="B28" s="55" t="s">
        <v>74</v>
      </c>
      <c r="C28" s="64">
        <f>SUM(C29:C33)</f>
        <v>105090</v>
      </c>
      <c r="D28" s="56">
        <f>SUM(D29:D33)</f>
        <v>883649.34</v>
      </c>
      <c r="E28" s="64">
        <f>SUM(E29:E33)</f>
        <v>469644.68</v>
      </c>
      <c r="F28" s="56">
        <f>SUM(F29:F33)</f>
        <v>414004.66000000003</v>
      </c>
      <c r="G28" s="64">
        <f>SUM(G29:G33)</f>
        <v>410049.56</v>
      </c>
      <c r="H28" s="122"/>
      <c r="I28" s="122"/>
      <c r="J28" s="122"/>
      <c r="K28" s="62"/>
    </row>
    <row r="29" spans="1:11" x14ac:dyDescent="0.35">
      <c r="A29" s="278"/>
      <c r="B29" s="59" t="s">
        <v>35</v>
      </c>
      <c r="C29" s="127">
        <v>100000</v>
      </c>
      <c r="D29" s="127">
        <v>700000</v>
      </c>
      <c r="E29" s="51">
        <v>299395</v>
      </c>
      <c r="F29" s="127">
        <f t="shared" ref="F29:F40" si="2">SUM(D29-E29)</f>
        <v>400605</v>
      </c>
      <c r="G29" s="51">
        <v>299177.46000000002</v>
      </c>
      <c r="H29" s="52">
        <f>SUM(E29/D29*100)</f>
        <v>42.770714285714284</v>
      </c>
      <c r="I29" s="53">
        <f t="shared" ref="I29:J33" si="3">SUM(F29/D29*100)</f>
        <v>57.229285714285716</v>
      </c>
      <c r="J29" s="65">
        <f t="shared" si="3"/>
        <v>99.927340135940824</v>
      </c>
      <c r="K29" s="54">
        <f>(D29*100)/$D$76</f>
        <v>0.93880030573206796</v>
      </c>
    </row>
    <row r="30" spans="1:11" x14ac:dyDescent="0.35">
      <c r="A30" s="278"/>
      <c r="B30" s="3" t="s">
        <v>37</v>
      </c>
      <c r="C30" s="131">
        <v>1000</v>
      </c>
      <c r="D30" s="132">
        <v>1000</v>
      </c>
      <c r="E30" s="12">
        <v>0.23</v>
      </c>
      <c r="F30" s="131">
        <f t="shared" si="2"/>
        <v>999.77</v>
      </c>
      <c r="G30" s="12">
        <v>0.22</v>
      </c>
      <c r="H30" s="8">
        <f>SUM(E30/D30*100)</f>
        <v>2.3E-2</v>
      </c>
      <c r="I30" s="6">
        <f t="shared" si="3"/>
        <v>99.97699999999999</v>
      </c>
      <c r="J30" s="10">
        <f t="shared" si="3"/>
        <v>95.65217391304347</v>
      </c>
      <c r="K30" s="16">
        <f>(D30*100)/$D$76</f>
        <v>1.3411432939029542E-3</v>
      </c>
    </row>
    <row r="31" spans="1:11" x14ac:dyDescent="0.35">
      <c r="A31" s="278"/>
      <c r="B31" s="96" t="s">
        <v>59</v>
      </c>
      <c r="C31" s="133">
        <v>0</v>
      </c>
      <c r="D31" s="134">
        <v>174869.34</v>
      </c>
      <c r="E31" s="98">
        <v>170249.45</v>
      </c>
      <c r="F31" s="134">
        <f t="shared" si="2"/>
        <v>4619.8899999999849</v>
      </c>
      <c r="G31" s="12">
        <v>110871.88</v>
      </c>
      <c r="H31" s="100">
        <f>SUM(E31/D31*100)</f>
        <v>97.358090331901522</v>
      </c>
      <c r="I31" s="101">
        <f t="shared" si="3"/>
        <v>2.6419096680984699</v>
      </c>
      <c r="J31" s="10">
        <f t="shared" si="3"/>
        <v>65.123194230583408</v>
      </c>
      <c r="K31" s="103">
        <f>(D31*100)/$D$76</f>
        <v>0.23452484265023563</v>
      </c>
    </row>
    <row r="32" spans="1:11" x14ac:dyDescent="0.35">
      <c r="A32" s="278"/>
      <c r="B32" s="96" t="s">
        <v>64</v>
      </c>
      <c r="C32" s="133">
        <v>0</v>
      </c>
      <c r="D32" s="134">
        <v>3690</v>
      </c>
      <c r="E32" s="98">
        <v>0</v>
      </c>
      <c r="F32" s="134">
        <f t="shared" si="2"/>
        <v>3690</v>
      </c>
      <c r="G32" s="98">
        <v>0</v>
      </c>
      <c r="H32" s="100">
        <f>SUM(E32/D32*100)</f>
        <v>0</v>
      </c>
      <c r="I32" s="101">
        <f t="shared" si="3"/>
        <v>100</v>
      </c>
      <c r="J32" s="10" t="e">
        <f t="shared" si="3"/>
        <v>#DIV/0!</v>
      </c>
      <c r="K32" s="103">
        <f>(D32*100)/$D$76</f>
        <v>4.9488187545019009E-3</v>
      </c>
    </row>
    <row r="33" spans="1:11" ht="15" thickBot="1" x14ac:dyDescent="0.4">
      <c r="A33" s="279"/>
      <c r="B33" s="26" t="s">
        <v>30</v>
      </c>
      <c r="C33" s="126">
        <v>4090</v>
      </c>
      <c r="D33" s="126">
        <v>4090</v>
      </c>
      <c r="E33" s="20">
        <v>0</v>
      </c>
      <c r="F33" s="128">
        <f t="shared" si="2"/>
        <v>4090</v>
      </c>
      <c r="G33" s="20">
        <v>0</v>
      </c>
      <c r="H33" s="32">
        <f>SUM(E33/D33*100)</f>
        <v>0</v>
      </c>
      <c r="I33" s="21">
        <f t="shared" si="3"/>
        <v>100</v>
      </c>
      <c r="J33" s="33" t="e">
        <f t="shared" si="3"/>
        <v>#DIV/0!</v>
      </c>
      <c r="K33" s="22">
        <f>(D33*100)/$D$76</f>
        <v>5.4852760720630828E-3</v>
      </c>
    </row>
    <row r="34" spans="1:11" ht="15" thickBot="1" x14ac:dyDescent="0.4">
      <c r="A34" s="277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122"/>
      <c r="I34" s="122"/>
      <c r="J34" s="122"/>
      <c r="K34" s="62"/>
    </row>
    <row r="35" spans="1:11" ht="15" thickBot="1" x14ac:dyDescent="0.4">
      <c r="A35" s="279"/>
      <c r="B35" s="66" t="s">
        <v>35</v>
      </c>
      <c r="C35" s="129">
        <v>50000</v>
      </c>
      <c r="D35" s="129">
        <v>50000</v>
      </c>
      <c r="E35" s="68">
        <v>0</v>
      </c>
      <c r="F35" s="129">
        <f t="shared" si="2"/>
        <v>50000</v>
      </c>
      <c r="G35" s="70">
        <v>0</v>
      </c>
      <c r="H35" s="71">
        <f>SUM(E35/D35*100)</f>
        <v>0</v>
      </c>
      <c r="I35" s="72">
        <f>SUM(F35/D35*100)</f>
        <v>100</v>
      </c>
      <c r="J35" s="73" t="e">
        <f>SUM(G35/E35*100)</f>
        <v>#DIV/0!</v>
      </c>
      <c r="K35" s="74">
        <f>(D35*100)/$D$76</f>
        <v>6.7057164695147706E-2</v>
      </c>
    </row>
    <row r="36" spans="1:11" ht="15" thickBot="1" x14ac:dyDescent="0.4">
      <c r="A36" s="277">
        <v>39</v>
      </c>
      <c r="B36" s="55" t="s">
        <v>50</v>
      </c>
      <c r="C36" s="61">
        <f>SUM(C37+C40)</f>
        <v>150000</v>
      </c>
      <c r="D36" s="64">
        <f>SUM(D37:D40)</f>
        <v>363413.37</v>
      </c>
      <c r="E36" s="64">
        <f>SUM(E37:E40)</f>
        <v>104373.4</v>
      </c>
      <c r="F36" s="78">
        <f t="shared" si="2"/>
        <v>259039.97</v>
      </c>
      <c r="G36" s="64">
        <f>SUM(G37:G40)</f>
        <v>98658.4</v>
      </c>
      <c r="H36" s="122"/>
      <c r="I36" s="122"/>
      <c r="J36" s="122"/>
      <c r="K36" s="62"/>
    </row>
    <row r="37" spans="1:11" ht="15" thickBot="1" x14ac:dyDescent="0.4">
      <c r="A37" s="278"/>
      <c r="B37" s="92" t="s">
        <v>32</v>
      </c>
      <c r="C37" s="135">
        <v>50000</v>
      </c>
      <c r="D37" s="136">
        <v>50000</v>
      </c>
      <c r="E37" s="136">
        <v>42700</v>
      </c>
      <c r="F37" s="129">
        <f t="shared" si="2"/>
        <v>7300</v>
      </c>
      <c r="G37" s="137">
        <v>36985</v>
      </c>
      <c r="H37" s="71">
        <f>SUM(E37/D37*100)</f>
        <v>85.399999999999991</v>
      </c>
      <c r="I37" s="72">
        <f t="shared" ref="I37:J40" si="4">SUM(F37/D37*100)</f>
        <v>14.6</v>
      </c>
      <c r="J37" s="73">
        <f t="shared" si="4"/>
        <v>86.615925058548001</v>
      </c>
      <c r="K37" s="74">
        <f>(D37*100)/$D$76</f>
        <v>6.7057164695147706E-2</v>
      </c>
    </row>
    <row r="38" spans="1:11" ht="15" thickBot="1" x14ac:dyDescent="0.4">
      <c r="A38" s="278"/>
      <c r="B38" s="119" t="s">
        <v>73</v>
      </c>
      <c r="C38" s="138">
        <v>0</v>
      </c>
      <c r="D38" s="136">
        <v>161673.4</v>
      </c>
      <c r="E38" s="136">
        <v>61673.4</v>
      </c>
      <c r="F38" s="129">
        <f t="shared" si="2"/>
        <v>100000</v>
      </c>
      <c r="G38" s="137">
        <v>61673.4</v>
      </c>
      <c r="H38" s="71">
        <f>SUM(E38/D38*100)</f>
        <v>38.146906046387343</v>
      </c>
      <c r="I38" s="72">
        <f t="shared" si="4"/>
        <v>61.853093953612657</v>
      </c>
      <c r="J38" s="73">
        <f t="shared" si="4"/>
        <v>100</v>
      </c>
      <c r="K38" s="74">
        <f>(D38*100)/$D$76</f>
        <v>0.21682719621248986</v>
      </c>
    </row>
    <row r="39" spans="1:11" ht="15" thickBot="1" x14ac:dyDescent="0.4">
      <c r="A39" s="278"/>
      <c r="B39" s="119" t="s">
        <v>65</v>
      </c>
      <c r="C39" s="138">
        <v>0</v>
      </c>
      <c r="D39" s="136">
        <v>51739.97</v>
      </c>
      <c r="E39" s="136">
        <v>0</v>
      </c>
      <c r="F39" s="129">
        <f t="shared" si="2"/>
        <v>51739.97</v>
      </c>
      <c r="G39" s="137">
        <v>0</v>
      </c>
      <c r="H39" s="71">
        <f>SUM(E39/D39*100)</f>
        <v>0</v>
      </c>
      <c r="I39" s="72">
        <f t="shared" si="4"/>
        <v>100</v>
      </c>
      <c r="J39" s="73" t="e">
        <f t="shared" si="4"/>
        <v>#DIV/0!</v>
      </c>
      <c r="K39" s="74">
        <f>(D39*100)/$D$76</f>
        <v>6.939071379224003E-2</v>
      </c>
    </row>
    <row r="40" spans="1:11" ht="15" thickBot="1" x14ac:dyDescent="0.4">
      <c r="A40" s="279"/>
      <c r="B40" s="66" t="s">
        <v>35</v>
      </c>
      <c r="C40" s="129">
        <v>100000</v>
      </c>
      <c r="D40" s="129">
        <v>100000</v>
      </c>
      <c r="E40" s="130">
        <v>0</v>
      </c>
      <c r="F40" s="129">
        <f t="shared" si="2"/>
        <v>100000</v>
      </c>
      <c r="G40" s="137">
        <v>0</v>
      </c>
      <c r="H40" s="71">
        <f>SUM(E40/D40*100)</f>
        <v>0</v>
      </c>
      <c r="I40" s="72">
        <f t="shared" si="4"/>
        <v>100</v>
      </c>
      <c r="J40" s="73" t="e">
        <f t="shared" si="4"/>
        <v>#DIV/0!</v>
      </c>
      <c r="K40" s="74">
        <f>(D40*100)/$D$76</f>
        <v>0.13411432939029541</v>
      </c>
    </row>
    <row r="41" spans="1:11" ht="15" thickBot="1" x14ac:dyDescent="0.4">
      <c r="A41" s="280" t="s">
        <v>42</v>
      </c>
      <c r="B41" s="55" t="s">
        <v>70</v>
      </c>
      <c r="C41" s="64">
        <f>SUM(C42:C44)</f>
        <v>65000</v>
      </c>
      <c r="D41" s="64">
        <f>SUM(D42:D44)</f>
        <v>174151.78999999998</v>
      </c>
      <c r="E41" s="64">
        <f>SUM(E42:E44)</f>
        <v>112398.98999999999</v>
      </c>
      <c r="F41" s="64">
        <f>SUM(F42:F44)</f>
        <v>61752.800000000003</v>
      </c>
      <c r="G41" s="64">
        <f>SUM(G42:G44)</f>
        <v>112398.98999999999</v>
      </c>
      <c r="H41" s="122"/>
      <c r="I41" s="122"/>
      <c r="J41" s="122"/>
      <c r="K41" s="62"/>
    </row>
    <row r="42" spans="1:11" x14ac:dyDescent="0.35">
      <c r="A42" s="281"/>
      <c r="B42" s="59" t="s">
        <v>35</v>
      </c>
      <c r="C42" s="127">
        <v>50000</v>
      </c>
      <c r="D42" s="127">
        <v>50000</v>
      </c>
      <c r="E42" s="51">
        <v>0</v>
      </c>
      <c r="F42" s="127">
        <f>SUM(D42-E42)</f>
        <v>50000</v>
      </c>
      <c r="G42" s="139">
        <v>0</v>
      </c>
      <c r="H42" s="52">
        <f>SUM(E42/D42*100)</f>
        <v>0</v>
      </c>
      <c r="I42" s="53">
        <f t="shared" ref="I42:J44" si="5">SUM(F42/D42*100)</f>
        <v>100</v>
      </c>
      <c r="J42" s="65" t="e">
        <f t="shared" si="5"/>
        <v>#DIV/0!</v>
      </c>
      <c r="K42" s="54">
        <f>(D42*100)/$D$76</f>
        <v>6.7057164695147706E-2</v>
      </c>
    </row>
    <row r="43" spans="1:11" x14ac:dyDescent="0.35">
      <c r="A43" s="281"/>
      <c r="B43" s="3" t="s">
        <v>37</v>
      </c>
      <c r="C43" s="131">
        <v>15000</v>
      </c>
      <c r="D43" s="131">
        <v>15000</v>
      </c>
      <c r="E43" s="12">
        <v>3247.2</v>
      </c>
      <c r="F43" s="131">
        <f>SUM(D43-E43)</f>
        <v>11752.8</v>
      </c>
      <c r="G43" s="140">
        <v>3247.2</v>
      </c>
      <c r="H43" s="8">
        <f>SUM(E43/D43*100)</f>
        <v>21.647999999999996</v>
      </c>
      <c r="I43" s="6">
        <f t="shared" si="5"/>
        <v>78.352000000000004</v>
      </c>
      <c r="J43" s="10">
        <f t="shared" si="5"/>
        <v>100</v>
      </c>
      <c r="K43" s="16">
        <f>(D43*100)/$D$76</f>
        <v>2.0117149408544314E-2</v>
      </c>
    </row>
    <row r="44" spans="1:11" ht="15" thickBot="1" x14ac:dyDescent="0.4">
      <c r="A44" s="282"/>
      <c r="B44" s="26" t="s">
        <v>66</v>
      </c>
      <c r="C44" s="128">
        <v>0</v>
      </c>
      <c r="D44" s="128">
        <v>109151.79</v>
      </c>
      <c r="E44" s="20">
        <v>109151.79</v>
      </c>
      <c r="F44" s="132">
        <f>SUM(D44-E44)</f>
        <v>0</v>
      </c>
      <c r="G44" s="141">
        <v>109151.79</v>
      </c>
      <c r="H44" s="32">
        <f>SUM(E44/D44*100)</f>
        <v>100</v>
      </c>
      <c r="I44" s="21">
        <f t="shared" si="5"/>
        <v>0</v>
      </c>
      <c r="J44" s="33">
        <f t="shared" si="5"/>
        <v>100</v>
      </c>
      <c r="K44" s="22">
        <f>(D44*100)/$D$76</f>
        <v>0.14638819117600355</v>
      </c>
    </row>
    <row r="45" spans="1:11" ht="15" thickBot="1" x14ac:dyDescent="0.4">
      <c r="A45" s="277">
        <v>41</v>
      </c>
      <c r="B45" s="55" t="s">
        <v>8</v>
      </c>
      <c r="C45" s="81">
        <f>SUM(C46:C47)</f>
        <v>100000</v>
      </c>
      <c r="D45" s="56">
        <f>SUM(D46:D47)</f>
        <v>100000</v>
      </c>
      <c r="E45" s="56">
        <f>SUM(E46:E47)</f>
        <v>7000</v>
      </c>
      <c r="F45" s="56">
        <f>SUM(F46:F47)</f>
        <v>93000</v>
      </c>
      <c r="G45" s="64">
        <f>SUM(G46:G47)</f>
        <v>0</v>
      </c>
      <c r="H45" s="122"/>
      <c r="I45" s="122"/>
      <c r="J45" s="122"/>
      <c r="K45" s="62"/>
    </row>
    <row r="46" spans="1:11" x14ac:dyDescent="0.35">
      <c r="A46" s="278"/>
      <c r="B46" s="118" t="s">
        <v>35</v>
      </c>
      <c r="C46" s="127">
        <v>50000</v>
      </c>
      <c r="D46" s="127">
        <v>50000</v>
      </c>
      <c r="E46" s="125">
        <v>0</v>
      </c>
      <c r="F46" s="127">
        <f>SUM(D46-E46)</f>
        <v>50000</v>
      </c>
      <c r="G46" s="139">
        <v>0</v>
      </c>
      <c r="H46" s="52">
        <f>SUM(E46/D46*100)</f>
        <v>0</v>
      </c>
      <c r="I46" s="53">
        <f>SUM(F46/D46*100)</f>
        <v>100</v>
      </c>
      <c r="J46" s="65" t="e">
        <f>SUM(G46/E46*100)</f>
        <v>#DIV/0!</v>
      </c>
      <c r="K46" s="54">
        <f>(D46*100)/$D$76</f>
        <v>6.7057164695147706E-2</v>
      </c>
    </row>
    <row r="47" spans="1:11" ht="15" thickBot="1" x14ac:dyDescent="0.4">
      <c r="A47" s="279"/>
      <c r="B47" s="26" t="s">
        <v>37</v>
      </c>
      <c r="C47" s="126">
        <v>50000</v>
      </c>
      <c r="D47" s="126">
        <v>50000</v>
      </c>
      <c r="E47" s="126">
        <v>7000</v>
      </c>
      <c r="F47" s="126">
        <f>SUM(D47-E47)</f>
        <v>43000</v>
      </c>
      <c r="G47" s="141">
        <v>0</v>
      </c>
      <c r="H47" s="21">
        <f>SUM(E47/D47*100)</f>
        <v>14.000000000000002</v>
      </c>
      <c r="I47" s="21">
        <f>SUM(F47/D47*100)</f>
        <v>86</v>
      </c>
      <c r="J47" s="33">
        <f>SUM(G47/E47*100)</f>
        <v>0</v>
      </c>
      <c r="K47" s="22">
        <f>(D47*100)/$D$76</f>
        <v>6.7057164695147706E-2</v>
      </c>
    </row>
    <row r="48" spans="1:11" ht="15" thickBot="1" x14ac:dyDescent="0.4">
      <c r="A48" s="277">
        <v>42</v>
      </c>
      <c r="B48" s="55" t="s">
        <v>49</v>
      </c>
      <c r="C48" s="81">
        <f>SUM(C49:C50)</f>
        <v>50000</v>
      </c>
      <c r="D48" s="56">
        <f>SUM(D49:D50)</f>
        <v>50000</v>
      </c>
      <c r="E48" s="56">
        <f>SUM(E49:E50)</f>
        <v>5000</v>
      </c>
      <c r="F48" s="56">
        <f>SUM(F49:F50)</f>
        <v>45000</v>
      </c>
      <c r="G48" s="64">
        <f>SUM(G49:G50)</f>
        <v>0</v>
      </c>
      <c r="H48" s="122"/>
      <c r="I48" s="122"/>
      <c r="J48" s="122"/>
      <c r="K48" s="62"/>
    </row>
    <row r="49" spans="1:11" x14ac:dyDescent="0.35">
      <c r="A49" s="278"/>
      <c r="B49" s="118" t="s">
        <v>58</v>
      </c>
      <c r="C49" s="125">
        <v>0</v>
      </c>
      <c r="D49" s="125">
        <v>0</v>
      </c>
      <c r="E49" s="125">
        <v>0</v>
      </c>
      <c r="F49" s="125">
        <f>SUM(D49-E49)</f>
        <v>0</v>
      </c>
      <c r="G49" s="139">
        <v>0</v>
      </c>
      <c r="H49" s="52" t="e">
        <f>SUM(E49/D49*100)</f>
        <v>#DIV/0!</v>
      </c>
      <c r="I49" s="53" t="e">
        <f>SUM(F49/D49*100)</f>
        <v>#DIV/0!</v>
      </c>
      <c r="J49" s="65" t="e">
        <f>SUM(G49/E49*100)</f>
        <v>#DIV/0!</v>
      </c>
      <c r="K49" s="54">
        <f>(D49*100)/$D$76</f>
        <v>0</v>
      </c>
    </row>
    <row r="50" spans="1:11" ht="15" thickBot="1" x14ac:dyDescent="0.4">
      <c r="A50" s="279"/>
      <c r="B50" s="23" t="s">
        <v>36</v>
      </c>
      <c r="C50" s="126">
        <v>50000</v>
      </c>
      <c r="D50" s="126">
        <v>50000</v>
      </c>
      <c r="E50" s="126">
        <v>5000</v>
      </c>
      <c r="F50" s="126">
        <f>SUM(D50-E50)</f>
        <v>45000</v>
      </c>
      <c r="G50" s="141">
        <v>0</v>
      </c>
      <c r="H50" s="21">
        <f>SUM(E50/D50*100)</f>
        <v>10</v>
      </c>
      <c r="I50" s="21">
        <f>SUM(F50/D50*100)</f>
        <v>90</v>
      </c>
      <c r="J50" s="33">
        <f>SUM(G50/E50*100)</f>
        <v>0</v>
      </c>
      <c r="K50" s="22">
        <f>(D50*100)/$D$76</f>
        <v>6.7057164695147706E-2</v>
      </c>
    </row>
    <row r="51" spans="1:11" ht="15" thickBot="1" x14ac:dyDescent="0.4">
      <c r="A51" s="277">
        <v>57</v>
      </c>
      <c r="B51" s="55" t="s">
        <v>9</v>
      </c>
      <c r="C51" s="64">
        <f>SUM(C52:C55)</f>
        <v>300000</v>
      </c>
      <c r="D51" s="82">
        <f>SUM(D52:D55)</f>
        <v>306395</v>
      </c>
      <c r="E51" s="64">
        <f>SUM(E52:E55)</f>
        <v>74594.289999999994</v>
      </c>
      <c r="F51" s="56">
        <f>SUM(F52:F55)</f>
        <v>231800.71000000002</v>
      </c>
      <c r="G51" s="64">
        <f>SUM(G52:G55)</f>
        <v>11913.96</v>
      </c>
      <c r="H51" s="122"/>
      <c r="I51" s="122"/>
      <c r="J51" s="122"/>
      <c r="K51" s="62"/>
    </row>
    <row r="52" spans="1:11" x14ac:dyDescent="0.35">
      <c r="A52" s="278"/>
      <c r="B52" s="59" t="s">
        <v>35</v>
      </c>
      <c r="C52" s="127">
        <v>150000</v>
      </c>
      <c r="D52" s="127">
        <v>150000</v>
      </c>
      <c r="E52" s="125">
        <v>0</v>
      </c>
      <c r="F52" s="127">
        <f>SUM(D52-E52)</f>
        <v>150000</v>
      </c>
      <c r="G52" s="125">
        <v>0</v>
      </c>
      <c r="H52" s="52">
        <f>SUM(E52/D52*100)</f>
        <v>0</v>
      </c>
      <c r="I52" s="53">
        <f t="shared" ref="I52:J55" si="6">SUM(F52/D52*100)</f>
        <v>100</v>
      </c>
      <c r="J52" s="65" t="e">
        <f t="shared" si="6"/>
        <v>#DIV/0!</v>
      </c>
      <c r="K52" s="54">
        <f>(D52*100)/$D$76</f>
        <v>0.20117149408544313</v>
      </c>
    </row>
    <row r="53" spans="1:11" x14ac:dyDescent="0.35">
      <c r="A53" s="278"/>
      <c r="B53" s="3" t="s">
        <v>30</v>
      </c>
      <c r="C53" s="132">
        <v>0</v>
      </c>
      <c r="D53" s="132">
        <v>0</v>
      </c>
      <c r="E53" s="132">
        <v>0</v>
      </c>
      <c r="F53" s="132">
        <f>SUM(D53-E53)</f>
        <v>0</v>
      </c>
      <c r="G53" s="132">
        <v>0</v>
      </c>
      <c r="H53" s="6" t="e">
        <f>SUM(E53/D53*100)</f>
        <v>#DIV/0!</v>
      </c>
      <c r="I53" s="6" t="e">
        <f t="shared" si="6"/>
        <v>#DIV/0!</v>
      </c>
      <c r="J53" s="10" t="e">
        <f t="shared" si="6"/>
        <v>#DIV/0!</v>
      </c>
      <c r="K53" s="16">
        <f>(D53*100)/$D$76</f>
        <v>0</v>
      </c>
    </row>
    <row r="54" spans="1:11" x14ac:dyDescent="0.35">
      <c r="A54" s="278"/>
      <c r="B54" s="96" t="s">
        <v>67</v>
      </c>
      <c r="C54" s="133">
        <v>0</v>
      </c>
      <c r="D54" s="133">
        <v>6395</v>
      </c>
      <c r="E54" s="132">
        <v>0</v>
      </c>
      <c r="F54" s="132">
        <f>SUM(D54-E54)</f>
        <v>6395</v>
      </c>
      <c r="G54" s="132">
        <v>0</v>
      </c>
      <c r="H54" s="8">
        <f>SUM(E54/D54*100)</f>
        <v>0</v>
      </c>
      <c r="I54" s="6">
        <f t="shared" si="6"/>
        <v>100</v>
      </c>
      <c r="J54" s="10" t="e">
        <f t="shared" si="6"/>
        <v>#DIV/0!</v>
      </c>
      <c r="K54" s="103">
        <f>(D54*100)/$D$76</f>
        <v>8.5766113645093928E-3</v>
      </c>
    </row>
    <row r="55" spans="1:11" ht="15" thickBot="1" x14ac:dyDescent="0.4">
      <c r="A55" s="279"/>
      <c r="B55" s="26" t="s">
        <v>36</v>
      </c>
      <c r="C55" s="126">
        <v>150000</v>
      </c>
      <c r="D55" s="126">
        <v>150000</v>
      </c>
      <c r="E55" s="126">
        <v>74594.289999999994</v>
      </c>
      <c r="F55" s="126">
        <f>SUM(D55-E55)</f>
        <v>75405.710000000006</v>
      </c>
      <c r="G55" s="128">
        <v>11913.96</v>
      </c>
      <c r="H55" s="21">
        <f>SUM(E55/D55*100)</f>
        <v>49.729526666666665</v>
      </c>
      <c r="I55" s="21">
        <f t="shared" si="6"/>
        <v>50.270473333333342</v>
      </c>
      <c r="J55" s="33">
        <f t="shared" si="6"/>
        <v>15.971678261164493</v>
      </c>
      <c r="K55" s="22">
        <f>(D55*100)/$D$76</f>
        <v>0.20117149408544313</v>
      </c>
    </row>
    <row r="56" spans="1:11" ht="15" thickBot="1" x14ac:dyDescent="0.4">
      <c r="A56" s="277">
        <v>806</v>
      </c>
      <c r="B56" s="55" t="s">
        <v>60</v>
      </c>
      <c r="C56" s="61">
        <f>SUM(C57:C60)</f>
        <v>700000</v>
      </c>
      <c r="D56" s="56">
        <f>SUM(D57:D60)</f>
        <v>1080929.05</v>
      </c>
      <c r="E56" s="64">
        <f>SUM(E57:E60)</f>
        <v>440848.72</v>
      </c>
      <c r="F56" s="56">
        <f>SUM(F57:F60)</f>
        <v>640080.33000000007</v>
      </c>
      <c r="G56" s="56">
        <f>SUM(G57:G60)</f>
        <v>315929.59999999998</v>
      </c>
      <c r="H56" s="122"/>
      <c r="I56" s="122"/>
      <c r="J56" s="122"/>
      <c r="K56" s="62"/>
    </row>
    <row r="57" spans="1:11" x14ac:dyDescent="0.35">
      <c r="A57" s="278"/>
      <c r="B57" s="59" t="s">
        <v>61</v>
      </c>
      <c r="C57" s="127">
        <v>200000</v>
      </c>
      <c r="D57" s="127">
        <v>200000</v>
      </c>
      <c r="E57" s="51">
        <v>0</v>
      </c>
      <c r="F57" s="127">
        <f>SUM(D57-E57)</f>
        <v>200000</v>
      </c>
      <c r="G57" s="51">
        <v>0</v>
      </c>
      <c r="H57" s="52">
        <f>SUM(E57/D57*100)</f>
        <v>0</v>
      </c>
      <c r="I57" s="53">
        <f t="shared" ref="I57:J60" si="7">SUM(F57/D57*100)</f>
        <v>100</v>
      </c>
      <c r="J57" s="65" t="e">
        <f t="shared" si="7"/>
        <v>#DIV/0!</v>
      </c>
      <c r="K57" s="54">
        <f>(D57*100)/$D$76</f>
        <v>0.26822865878059082</v>
      </c>
    </row>
    <row r="58" spans="1:11" x14ac:dyDescent="0.35">
      <c r="A58" s="278"/>
      <c r="B58" s="3" t="s">
        <v>30</v>
      </c>
      <c r="C58" s="132">
        <v>0</v>
      </c>
      <c r="D58" s="132">
        <v>0</v>
      </c>
      <c r="E58" s="51">
        <v>0</v>
      </c>
      <c r="F58" s="125">
        <f>SUM(D58-E58)</f>
        <v>0</v>
      </c>
      <c r="G58" s="12">
        <v>0</v>
      </c>
      <c r="H58" s="8" t="e">
        <f>SUM(E58/D58*100)</f>
        <v>#DIV/0!</v>
      </c>
      <c r="I58" s="6" t="e">
        <f t="shared" si="7"/>
        <v>#DIV/0!</v>
      </c>
      <c r="J58" s="10" t="e">
        <f t="shared" si="7"/>
        <v>#DIV/0!</v>
      </c>
      <c r="K58" s="16">
        <f>(D58*100)/$D$76</f>
        <v>0</v>
      </c>
    </row>
    <row r="59" spans="1:11" x14ac:dyDescent="0.35">
      <c r="A59" s="278"/>
      <c r="B59" s="96" t="s">
        <v>59</v>
      </c>
      <c r="C59" s="133">
        <v>0</v>
      </c>
      <c r="D59" s="134">
        <v>380929.05</v>
      </c>
      <c r="E59" s="98">
        <v>182137.91</v>
      </c>
      <c r="F59" s="131">
        <f>SUM(D59-E59)</f>
        <v>198791.13999999998</v>
      </c>
      <c r="G59" s="12">
        <v>99630</v>
      </c>
      <c r="H59" s="8">
        <f>SUM(E59/D59*100)</f>
        <v>47.814129691605302</v>
      </c>
      <c r="I59" s="6">
        <f t="shared" si="7"/>
        <v>52.185870308394698</v>
      </c>
      <c r="J59" s="10">
        <f t="shared" si="7"/>
        <v>54.700309232712726</v>
      </c>
      <c r="K59" s="103">
        <v>0.45</v>
      </c>
    </row>
    <row r="60" spans="1:11" ht="15" thickBot="1" x14ac:dyDescent="0.4">
      <c r="A60" s="279"/>
      <c r="B60" s="26" t="s">
        <v>36</v>
      </c>
      <c r="C60" s="126">
        <v>500000</v>
      </c>
      <c r="D60" s="126">
        <v>500000</v>
      </c>
      <c r="E60" s="20">
        <v>258710.81</v>
      </c>
      <c r="F60" s="126">
        <f>SUM(D60-E60)</f>
        <v>241289.19</v>
      </c>
      <c r="G60" s="20">
        <v>216299.6</v>
      </c>
      <c r="H60" s="21">
        <f>SUM(E60/D60*100)</f>
        <v>51.742162</v>
      </c>
      <c r="I60" s="21">
        <f t="shared" si="7"/>
        <v>48.257838</v>
      </c>
      <c r="J60" s="33">
        <f t="shared" si="7"/>
        <v>83.606711292813785</v>
      </c>
      <c r="K60" s="22">
        <v>0.4</v>
      </c>
    </row>
    <row r="61" spans="1:11" ht="15" thickBot="1" x14ac:dyDescent="0.4">
      <c r="A61" s="280" t="s">
        <v>43</v>
      </c>
      <c r="B61" s="55" t="s">
        <v>11</v>
      </c>
      <c r="C61" s="61">
        <f>SUM(C62:C63)</f>
        <v>50000</v>
      </c>
      <c r="D61" s="64">
        <f>SUM(D62:D63)</f>
        <v>50000</v>
      </c>
      <c r="E61" s="64">
        <f>SUM(E62:E63)</f>
        <v>0</v>
      </c>
      <c r="F61" s="64">
        <f>SUM(F62:F63)</f>
        <v>50000</v>
      </c>
      <c r="G61" s="64">
        <f>SUM(G62:G63)</f>
        <v>0</v>
      </c>
      <c r="H61" s="122"/>
      <c r="I61" s="122"/>
      <c r="J61" s="122"/>
      <c r="K61" s="62"/>
    </row>
    <row r="62" spans="1:11" x14ac:dyDescent="0.35">
      <c r="A62" s="281"/>
      <c r="B62" s="59" t="s">
        <v>35</v>
      </c>
      <c r="C62" s="127">
        <v>50000</v>
      </c>
      <c r="D62" s="127">
        <v>50000</v>
      </c>
      <c r="E62" s="125">
        <v>0</v>
      </c>
      <c r="F62" s="125">
        <f>SUM(D62-E62)</f>
        <v>50000</v>
      </c>
      <c r="G62" s="125">
        <v>0</v>
      </c>
      <c r="H62" s="52">
        <f>SUM(E62/D62*100)</f>
        <v>0</v>
      </c>
      <c r="I62" s="53">
        <f>SUM(F62/D62*100)</f>
        <v>100</v>
      </c>
      <c r="J62" s="65" t="e">
        <f>SUM(G62/E62*100)</f>
        <v>#DIV/0!</v>
      </c>
      <c r="K62" s="54">
        <v>0.08</v>
      </c>
    </row>
    <row r="63" spans="1:11" ht="15" thickBot="1" x14ac:dyDescent="0.4">
      <c r="A63" s="282"/>
      <c r="B63" s="26" t="s">
        <v>36</v>
      </c>
      <c r="C63" s="128">
        <v>0</v>
      </c>
      <c r="D63" s="128">
        <v>0</v>
      </c>
      <c r="E63" s="128">
        <v>0</v>
      </c>
      <c r="F63" s="128">
        <f>SUM(D63-E63)</f>
        <v>0</v>
      </c>
      <c r="G63" s="128">
        <v>0</v>
      </c>
      <c r="H63" s="32" t="e">
        <f>SUM(E63/D63*100)</f>
        <v>#DIV/0!</v>
      </c>
      <c r="I63" s="21" t="e">
        <f>SUM(F63/D63*100)</f>
        <v>#DIV/0!</v>
      </c>
      <c r="J63" s="33" t="e">
        <f>SUM(G63/E63*100)</f>
        <v>#DIV/0!</v>
      </c>
      <c r="K63" s="22">
        <f>(D63*100)/$D$76</f>
        <v>0</v>
      </c>
    </row>
    <row r="64" spans="1:11" ht="15" thickBot="1" x14ac:dyDescent="0.4">
      <c r="A64" s="277">
        <v>73</v>
      </c>
      <c r="B64" s="55" t="s">
        <v>47</v>
      </c>
      <c r="C64" s="56">
        <f>SUM(C65:C67)</f>
        <v>150000</v>
      </c>
      <c r="D64" s="56">
        <f>SUM(D65:D67)</f>
        <v>250000</v>
      </c>
      <c r="E64" s="64">
        <f>SUM(E65:E67)</f>
        <v>52166.32</v>
      </c>
      <c r="F64" s="64">
        <f>SUM(F65:F67)</f>
        <v>197833.68</v>
      </c>
      <c r="G64" s="64">
        <f>SUM(G65:G67)</f>
        <v>0</v>
      </c>
      <c r="H64" s="122"/>
      <c r="I64" s="122"/>
      <c r="J64" s="122"/>
      <c r="K64" s="62"/>
    </row>
    <row r="65" spans="1:11" x14ac:dyDescent="0.35">
      <c r="A65" s="278"/>
      <c r="B65" s="59" t="s">
        <v>58</v>
      </c>
      <c r="C65" s="125">
        <v>0</v>
      </c>
      <c r="D65" s="125">
        <v>0</v>
      </c>
      <c r="E65" s="125">
        <v>0</v>
      </c>
      <c r="F65" s="125">
        <f>SUM(D65-E65)</f>
        <v>0</v>
      </c>
      <c r="G65" s="83">
        <v>0</v>
      </c>
      <c r="H65" s="52" t="e">
        <f>SUM(E65/D65*100)</f>
        <v>#DIV/0!</v>
      </c>
      <c r="I65" s="53" t="e">
        <f t="shared" ref="I65:J67" si="8">SUM(F65/D65*100)</f>
        <v>#DIV/0!</v>
      </c>
      <c r="J65" s="65" t="e">
        <f t="shared" si="8"/>
        <v>#DIV/0!</v>
      </c>
      <c r="K65" s="54">
        <f>(D65*100)/$D$76</f>
        <v>0</v>
      </c>
    </row>
    <row r="66" spans="1:11" x14ac:dyDescent="0.35">
      <c r="A66" s="278"/>
      <c r="B66" s="120" t="s">
        <v>73</v>
      </c>
      <c r="C66" s="142">
        <v>0</v>
      </c>
      <c r="D66" s="142">
        <v>100000</v>
      </c>
      <c r="E66" s="125">
        <v>0</v>
      </c>
      <c r="F66" s="125">
        <f>SUM(D66-E66)</f>
        <v>100000</v>
      </c>
      <c r="G66" s="83">
        <v>0</v>
      </c>
      <c r="H66" s="52">
        <f>SUM(E66/D66*100)</f>
        <v>0</v>
      </c>
      <c r="I66" s="53">
        <f t="shared" si="8"/>
        <v>100</v>
      </c>
      <c r="J66" s="65" t="e">
        <f t="shared" si="8"/>
        <v>#DIV/0!</v>
      </c>
      <c r="K66" s="113"/>
    </row>
    <row r="67" spans="1:11" ht="15" thickBot="1" x14ac:dyDescent="0.4">
      <c r="A67" s="279"/>
      <c r="B67" s="26" t="s">
        <v>36</v>
      </c>
      <c r="C67" s="126">
        <v>150000</v>
      </c>
      <c r="D67" s="126">
        <v>150000</v>
      </c>
      <c r="E67" s="128">
        <v>52166.32</v>
      </c>
      <c r="F67" s="128">
        <f>SUM(D67-E67)</f>
        <v>97833.68</v>
      </c>
      <c r="G67" s="18">
        <v>0</v>
      </c>
      <c r="H67" s="21">
        <f>SUM(E67/D67*100)</f>
        <v>34.777546666666666</v>
      </c>
      <c r="I67" s="21">
        <f t="shared" si="8"/>
        <v>65.222453333333334</v>
      </c>
      <c r="J67" s="33">
        <f t="shared" si="8"/>
        <v>0</v>
      </c>
      <c r="K67" s="22">
        <f>(D67*100)/$D$76</f>
        <v>0.20117149408544313</v>
      </c>
    </row>
    <row r="68" spans="1:11" ht="15" thickBot="1" x14ac:dyDescent="0.4">
      <c r="A68" s="277">
        <v>76</v>
      </c>
      <c r="B68" s="55" t="s">
        <v>12</v>
      </c>
      <c r="C68" s="56">
        <f>SUM(C69:C70)</f>
        <v>1600000</v>
      </c>
      <c r="D68" s="64">
        <f>SUM(D69:D71)</f>
        <v>2017807.17</v>
      </c>
      <c r="E68" s="64">
        <f>SUM(E69:E71)</f>
        <v>1325058.0900000001</v>
      </c>
      <c r="F68" s="64">
        <f>SUM(F69:F70)</f>
        <v>221180</v>
      </c>
      <c r="G68" s="64">
        <f>SUM(G69:G71)</f>
        <v>1325058.0900000001</v>
      </c>
      <c r="H68" s="122"/>
      <c r="I68" s="122"/>
      <c r="J68" s="122"/>
      <c r="K68" s="62"/>
    </row>
    <row r="69" spans="1:11" x14ac:dyDescent="0.35">
      <c r="A69" s="278"/>
      <c r="B69" s="47" t="s">
        <v>32</v>
      </c>
      <c r="C69" s="124">
        <v>0</v>
      </c>
      <c r="D69" s="124">
        <v>221100</v>
      </c>
      <c r="E69" s="124">
        <v>0</v>
      </c>
      <c r="F69" s="125">
        <f>SUM(D69-E69)</f>
        <v>221100</v>
      </c>
      <c r="G69" s="124">
        <v>0</v>
      </c>
      <c r="H69" s="52">
        <f>SUM(E69/D69*100)</f>
        <v>0</v>
      </c>
      <c r="I69" s="53">
        <f t="shared" ref="I69:J71" si="9">SUM(F69/D69*100)</f>
        <v>100</v>
      </c>
      <c r="J69" s="65" t="e">
        <f t="shared" si="9"/>
        <v>#DIV/0!</v>
      </c>
      <c r="K69" s="54">
        <f>(D69*100)/$D$76</f>
        <v>0.29652678228194318</v>
      </c>
    </row>
    <row r="70" spans="1:11" ht="15" thickBot="1" x14ac:dyDescent="0.4">
      <c r="A70" s="278"/>
      <c r="B70" s="36" t="s">
        <v>61</v>
      </c>
      <c r="C70" s="126">
        <v>1600000</v>
      </c>
      <c r="D70" s="126">
        <v>1000000</v>
      </c>
      <c r="E70" s="128">
        <v>999920</v>
      </c>
      <c r="F70" s="126">
        <f>SUM(D70-E70)</f>
        <v>80</v>
      </c>
      <c r="G70" s="128">
        <v>999920</v>
      </c>
      <c r="H70" s="32">
        <f>SUM(E70/D70*100)</f>
        <v>99.992000000000004</v>
      </c>
      <c r="I70" s="37">
        <f t="shared" si="9"/>
        <v>8.0000000000000002E-3</v>
      </c>
      <c r="J70" s="33">
        <f t="shared" si="9"/>
        <v>100</v>
      </c>
      <c r="K70" s="22">
        <v>1.83</v>
      </c>
    </row>
    <row r="71" spans="1:11" ht="15" thickBot="1" x14ac:dyDescent="0.4">
      <c r="A71" s="279"/>
      <c r="B71" s="43" t="s">
        <v>68</v>
      </c>
      <c r="C71" s="137">
        <v>0</v>
      </c>
      <c r="D71" s="143">
        <v>796707.17</v>
      </c>
      <c r="E71" s="130">
        <v>325138.09000000003</v>
      </c>
      <c r="F71" s="126">
        <f>SUM(D71-E71)</f>
        <v>471569.08</v>
      </c>
      <c r="G71" s="128">
        <v>325138.09000000003</v>
      </c>
      <c r="H71" s="32">
        <f>SUM(E71/D71*100)</f>
        <v>40.810237718834642</v>
      </c>
      <c r="I71" s="37">
        <f t="shared" si="9"/>
        <v>59.189762281165358</v>
      </c>
      <c r="J71" s="33">
        <f t="shared" si="9"/>
        <v>100</v>
      </c>
      <c r="K71" s="22">
        <v>1.83</v>
      </c>
    </row>
    <row r="72" spans="1:11" ht="15" thickBot="1" x14ac:dyDescent="0.4">
      <c r="A72" s="277">
        <v>75</v>
      </c>
      <c r="B72" s="55" t="s">
        <v>62</v>
      </c>
      <c r="C72" s="81">
        <f>SUM(C73:C75)</f>
        <v>150000</v>
      </c>
      <c r="D72" s="82">
        <f>SUM(D73:D75)</f>
        <v>376235.04000000004</v>
      </c>
      <c r="E72" s="56">
        <f>SUM(E73:E75)</f>
        <v>229317.3</v>
      </c>
      <c r="F72" s="56">
        <f>SUM(F73:F75)</f>
        <v>146917.74000000002</v>
      </c>
      <c r="G72" s="64">
        <f>SUM(G73:G75)</f>
        <v>46736.46</v>
      </c>
      <c r="H72" s="89"/>
      <c r="I72" s="89"/>
      <c r="J72" s="90"/>
      <c r="K72" s="62"/>
    </row>
    <row r="73" spans="1:11" x14ac:dyDescent="0.35">
      <c r="A73" s="278"/>
      <c r="B73" s="86" t="s">
        <v>39</v>
      </c>
      <c r="C73" s="144">
        <v>100000</v>
      </c>
      <c r="D73" s="144">
        <v>100000</v>
      </c>
      <c r="E73" s="145">
        <v>72677</v>
      </c>
      <c r="F73" s="127">
        <f>SUM(D73-E73)</f>
        <v>27323</v>
      </c>
      <c r="G73" s="51">
        <v>41336.46</v>
      </c>
      <c r="H73" s="52">
        <f>SUM(E73/D73*100)</f>
        <v>72.677000000000007</v>
      </c>
      <c r="I73" s="53">
        <f t="shared" ref="I73:J76" si="10">SUM(F73/D73*100)</f>
        <v>27.322999999999997</v>
      </c>
      <c r="J73" s="65">
        <f t="shared" si="10"/>
        <v>56.876948690782505</v>
      </c>
      <c r="K73" s="54">
        <f>(D73*100)/$D$76</f>
        <v>0.13411432939029541</v>
      </c>
    </row>
    <row r="74" spans="1:11" x14ac:dyDescent="0.35">
      <c r="A74" s="278"/>
      <c r="B74" s="110" t="s">
        <v>68</v>
      </c>
      <c r="C74" s="146">
        <v>0</v>
      </c>
      <c r="D74" s="147">
        <v>226235.04</v>
      </c>
      <c r="E74" s="148">
        <v>156640.29999999999</v>
      </c>
      <c r="F74" s="127">
        <f>SUM(D74-E74)</f>
        <v>69594.74000000002</v>
      </c>
      <c r="G74" s="112">
        <v>5400</v>
      </c>
      <c r="H74" s="52">
        <f>SUM(E74/D74*100)</f>
        <v>69.237859882359515</v>
      </c>
      <c r="I74" s="53">
        <f t="shared" si="10"/>
        <v>30.762140117640492</v>
      </c>
      <c r="J74" s="65">
        <f t="shared" si="10"/>
        <v>3.4473886988214399</v>
      </c>
      <c r="K74" s="113"/>
    </row>
    <row r="75" spans="1:11" ht="15" thickBot="1" x14ac:dyDescent="0.4">
      <c r="A75" s="279"/>
      <c r="B75" s="26" t="s">
        <v>35</v>
      </c>
      <c r="C75" s="126">
        <v>50000</v>
      </c>
      <c r="D75" s="126">
        <v>50000</v>
      </c>
      <c r="E75" s="128">
        <v>0</v>
      </c>
      <c r="F75" s="126">
        <f>SUM(D75-E75)</f>
        <v>50000</v>
      </c>
      <c r="G75" s="149">
        <v>0</v>
      </c>
      <c r="H75" s="32">
        <f>SUM(E75/D75*100)</f>
        <v>0</v>
      </c>
      <c r="I75" s="21">
        <f t="shared" si="10"/>
        <v>100</v>
      </c>
      <c r="J75" s="33" t="e">
        <f t="shared" si="10"/>
        <v>#DIV/0!</v>
      </c>
      <c r="K75" s="22">
        <f>SUM(D75/D76)*100</f>
        <v>6.7057164695147706E-2</v>
      </c>
    </row>
    <row r="76" spans="1:11" ht="14.25" customHeight="1" thickBot="1" x14ac:dyDescent="0.4">
      <c r="A76" s="38" t="s">
        <v>25</v>
      </c>
      <c r="B76" s="39" t="s">
        <v>16</v>
      </c>
      <c r="C76" s="40">
        <f>SUM(C10+C13,C15,C18,C22,C28,C34,C36,C41,C45,C48,C51,C56,C61,C64,C68+C72)</f>
        <v>70240299</v>
      </c>
      <c r="D76" s="40">
        <f>SUM(D10+D13,D15,D18,D22,D28,D34,D36,D41,D45,D48,D51,D56,D61,D64,D68+D72)</f>
        <v>74563247.980000004</v>
      </c>
      <c r="E76" s="40">
        <f>SUM(E10+E13,E15,E18,E22,E28,E34,E36,E41,E45,E48,E51,E56,E61,E64,E68+E72)</f>
        <v>41617082.68</v>
      </c>
      <c r="F76" s="40">
        <f>SUM(F10+F13,F15,F18,F22,F28,F34,F36,F41,F45,F48,F51,F56,F61,F64,F68+F72)</f>
        <v>64814327.519999996</v>
      </c>
      <c r="G76" s="40">
        <f>SUM(G10+G13,G15,G18,G22,G28,G34,G36,G41,G45,G48,G51,G56,G61,G64,G68+G72)</f>
        <v>31648779.489999998</v>
      </c>
      <c r="H76" s="41">
        <f>SUM(E76/D76*100)</f>
        <v>55.814471348086784</v>
      </c>
      <c r="I76" s="41">
        <f t="shared" si="10"/>
        <v>86.925300702277681</v>
      </c>
      <c r="J76" s="41">
        <f t="shared" si="10"/>
        <v>76.047568575030155</v>
      </c>
      <c r="K76" s="42">
        <f>SUM(K10:K75)</f>
        <v>103.51157159246644</v>
      </c>
    </row>
    <row r="77" spans="1:11" x14ac:dyDescent="0.35">
      <c r="A77" s="283" t="s">
        <v>78</v>
      </c>
      <c r="B77" s="283"/>
      <c r="C77" s="283"/>
    </row>
    <row r="78" spans="1:11" x14ac:dyDescent="0.35">
      <c r="A78" s="284" t="s">
        <v>27</v>
      </c>
      <c r="B78" s="284"/>
      <c r="C78" s="284"/>
      <c r="E78" t="s">
        <v>26</v>
      </c>
    </row>
    <row r="79" spans="1:11" ht="21" customHeight="1" x14ac:dyDescent="0.35">
      <c r="A79" s="276" t="s">
        <v>28</v>
      </c>
      <c r="B79" s="276"/>
      <c r="C79" s="276"/>
      <c r="D79" s="44"/>
      <c r="E79" s="44"/>
      <c r="F79" s="44"/>
      <c r="G79" s="44"/>
      <c r="H79" s="44"/>
      <c r="I79" s="44"/>
      <c r="J79" s="44"/>
      <c r="K79" s="44"/>
    </row>
  </sheetData>
  <mergeCells count="32">
    <mergeCell ref="A15:A17"/>
    <mergeCell ref="A41:A44"/>
    <mergeCell ref="A18:A21"/>
    <mergeCell ref="A22:A27"/>
    <mergeCell ref="A28:A33"/>
    <mergeCell ref="A34:A35"/>
    <mergeCell ref="A1:K1"/>
    <mergeCell ref="A2:K2"/>
    <mergeCell ref="A3:K3"/>
    <mergeCell ref="A4:K4"/>
    <mergeCell ref="A45:A47"/>
    <mergeCell ref="A36:A40"/>
    <mergeCell ref="G8:G9"/>
    <mergeCell ref="F8:F9"/>
    <mergeCell ref="A10:A12"/>
    <mergeCell ref="A13:A14"/>
    <mergeCell ref="H7:K7"/>
    <mergeCell ref="C8:D8"/>
    <mergeCell ref="E8:E9"/>
    <mergeCell ref="A7:A9"/>
    <mergeCell ref="B7:B9"/>
    <mergeCell ref="C7:G7"/>
    <mergeCell ref="A79:C79"/>
    <mergeCell ref="A48:A50"/>
    <mergeCell ref="A51:A55"/>
    <mergeCell ref="A56:A60"/>
    <mergeCell ref="A61:A63"/>
    <mergeCell ref="A72:A75"/>
    <mergeCell ref="A77:C77"/>
    <mergeCell ref="A68:A71"/>
    <mergeCell ref="A78:C78"/>
    <mergeCell ref="A64:A67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68"/>
  <sheetViews>
    <sheetView view="pageLayout" topLeftCell="A55" zoomScaleNormal="100" workbookViewId="0">
      <selection activeCell="B12" sqref="B12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285" t="s">
        <v>18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x14ac:dyDescent="0.35">
      <c r="A2" s="285" t="s">
        <v>46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x14ac:dyDescent="0.35">
      <c r="A3" s="285" t="s">
        <v>45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x14ac:dyDescent="0.35">
      <c r="A4" s="285" t="s">
        <v>40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ht="15" thickBot="1" x14ac:dyDescent="0.4">
      <c r="B5" s="1" t="s">
        <v>41</v>
      </c>
      <c r="F5" s="2"/>
      <c r="G5" s="2"/>
      <c r="K5" s="2" t="s">
        <v>0</v>
      </c>
    </row>
    <row r="6" spans="1:11" ht="15" thickBot="1" x14ac:dyDescent="0.4">
      <c r="A6" s="295" t="s">
        <v>1</v>
      </c>
      <c r="B6" s="298" t="s">
        <v>2</v>
      </c>
      <c r="C6" s="301" t="s">
        <v>3</v>
      </c>
      <c r="D6" s="301"/>
      <c r="E6" s="301"/>
      <c r="F6" s="301"/>
      <c r="G6" s="302"/>
      <c r="H6" s="290" t="s">
        <v>13</v>
      </c>
      <c r="I6" s="291"/>
      <c r="J6" s="292"/>
      <c r="K6" s="293"/>
    </row>
    <row r="7" spans="1:11" x14ac:dyDescent="0.35">
      <c r="A7" s="296"/>
      <c r="B7" s="299"/>
      <c r="C7" s="294" t="s">
        <v>20</v>
      </c>
      <c r="D7" s="288"/>
      <c r="E7" s="288" t="s">
        <v>4</v>
      </c>
      <c r="F7" s="288" t="s">
        <v>21</v>
      </c>
      <c r="G7" s="286" t="s">
        <v>22</v>
      </c>
      <c r="H7" s="13"/>
      <c r="I7" s="14"/>
      <c r="J7" s="14"/>
      <c r="K7" s="27"/>
    </row>
    <row r="8" spans="1:11" ht="29.5" thickBot="1" x14ac:dyDescent="0.4">
      <c r="A8" s="297"/>
      <c r="B8" s="300"/>
      <c r="C8" s="46" t="s">
        <v>19</v>
      </c>
      <c r="D8" s="28" t="s">
        <v>29</v>
      </c>
      <c r="E8" s="289"/>
      <c r="F8" s="289"/>
      <c r="G8" s="287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277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29136641.170000002</v>
      </c>
      <c r="F9" s="56">
        <v>58829716</v>
      </c>
      <c r="G9" s="56">
        <f>SUM(G10:G11)</f>
        <v>2030944.14</v>
      </c>
      <c r="H9" s="57"/>
      <c r="I9" s="57"/>
      <c r="J9" s="57"/>
      <c r="K9" s="58"/>
    </row>
    <row r="10" spans="1:11" ht="15" thickBot="1" x14ac:dyDescent="0.4">
      <c r="A10" s="278"/>
      <c r="B10" s="47" t="s">
        <v>31</v>
      </c>
      <c r="C10" s="49">
        <v>0</v>
      </c>
      <c r="D10" s="49">
        <v>0</v>
      </c>
      <c r="E10" s="49"/>
      <c r="F10" s="50">
        <f>SUM(D10-E10)</f>
        <v>0</v>
      </c>
      <c r="G10" s="51">
        <v>2030944.14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(D10*100)/$D$65</f>
        <v>0</v>
      </c>
    </row>
    <row r="11" spans="1:11" ht="15" thickBot="1" x14ac:dyDescent="0.4">
      <c r="A11" s="279"/>
      <c r="B11" s="43" t="s">
        <v>30</v>
      </c>
      <c r="C11" s="17">
        <v>58829716</v>
      </c>
      <c r="D11" s="17">
        <v>56349716</v>
      </c>
      <c r="E11" s="18">
        <v>29136641.170000002</v>
      </c>
      <c r="F11" s="19">
        <f>SUM(D11-E11)</f>
        <v>27213074.829999998</v>
      </c>
      <c r="G11" s="20"/>
      <c r="H11" s="21">
        <f>SUM(E11/D11*100)</f>
        <v>51.706811033439813</v>
      </c>
      <c r="I11" s="21">
        <f>SUM(F11/D11*100)</f>
        <v>48.293188966560187</v>
      </c>
      <c r="J11" s="52">
        <f>SUM(G11/E11*100)</f>
        <v>0</v>
      </c>
      <c r="K11" s="22">
        <v>82.31</v>
      </c>
    </row>
    <row r="12" spans="1:11" ht="15" thickBot="1" x14ac:dyDescent="0.4">
      <c r="A12" s="277">
        <v>803</v>
      </c>
      <c r="B12" s="55" t="s">
        <v>5</v>
      </c>
      <c r="C12" s="61">
        <f>SUM(C13:C14)</f>
        <v>350000</v>
      </c>
      <c r="D12" s="56">
        <f>SUM(D13:D14)</f>
        <v>350000</v>
      </c>
      <c r="E12" s="56">
        <f>SUM(E13:E14)</f>
        <v>208636.45</v>
      </c>
      <c r="F12" s="56">
        <f>SUM(F13:F14)</f>
        <v>141363.54999999999</v>
      </c>
      <c r="G12" s="64">
        <f>SUM(G13:G14)</f>
        <v>110922.71</v>
      </c>
      <c r="H12" s="57"/>
      <c r="I12" s="57"/>
      <c r="J12" s="57"/>
      <c r="K12" s="62"/>
    </row>
    <row r="13" spans="1:11" x14ac:dyDescent="0.35">
      <c r="A13" s="278"/>
      <c r="B13" s="59" t="s">
        <v>34</v>
      </c>
      <c r="C13" s="60">
        <v>350000</v>
      </c>
      <c r="D13" s="60">
        <v>350000</v>
      </c>
      <c r="E13" s="51"/>
      <c r="F13" s="50">
        <f>SUM(D13-E13)</f>
        <v>350000</v>
      </c>
      <c r="G13" s="51">
        <v>110922.71</v>
      </c>
      <c r="H13" s="53">
        <f t="shared" ref="H13:H65" si="0">SUM(E13/D13*100)</f>
        <v>0</v>
      </c>
      <c r="I13" s="53">
        <f t="shared" ref="I13:J65" si="1">SUM(F13/D13*100)</f>
        <v>100</v>
      </c>
      <c r="J13" s="52" t="e">
        <f>SUM(G13/E13*100)</f>
        <v>#DIV/0!</v>
      </c>
      <c r="K13" s="54">
        <f>(D13*100)/$D$65</f>
        <v>0.4982894506186541</v>
      </c>
    </row>
    <row r="14" spans="1:11" ht="15" thickBot="1" x14ac:dyDescent="0.4">
      <c r="A14" s="279"/>
      <c r="B14" s="23" t="s">
        <v>32</v>
      </c>
      <c r="C14" s="24">
        <v>0</v>
      </c>
      <c r="D14" s="25">
        <v>0</v>
      </c>
      <c r="E14" s="20">
        <v>208636.45</v>
      </c>
      <c r="F14" s="19">
        <f>SUM(D14-E14)</f>
        <v>-208636.45</v>
      </c>
      <c r="G14" s="20">
        <v>0</v>
      </c>
      <c r="H14" s="32" t="e">
        <f t="shared" si="0"/>
        <v>#DIV/0!</v>
      </c>
      <c r="I14" s="32" t="e">
        <f t="shared" si="1"/>
        <v>#DIV/0!</v>
      </c>
      <c r="J14" s="21">
        <f>SUM(G14/E14*100)</f>
        <v>0</v>
      </c>
      <c r="K14" s="22">
        <f>(D14*100)/$D$65</f>
        <v>0</v>
      </c>
    </row>
    <row r="15" spans="1:11" ht="15" thickBot="1" x14ac:dyDescent="0.4">
      <c r="A15" s="277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60683.66</v>
      </c>
      <c r="F15" s="56">
        <f>SUM(F16:F17)</f>
        <v>439316.33999999997</v>
      </c>
      <c r="G15" s="64">
        <f>SUM(G16:G17)</f>
        <v>30652.66</v>
      </c>
      <c r="H15" s="57"/>
      <c r="I15" s="57"/>
      <c r="J15" s="57"/>
      <c r="K15" s="62"/>
    </row>
    <row r="16" spans="1:11" x14ac:dyDescent="0.35">
      <c r="A16" s="278"/>
      <c r="B16" s="59" t="s">
        <v>30</v>
      </c>
      <c r="C16" s="60">
        <v>0</v>
      </c>
      <c r="D16" s="60">
        <v>0</v>
      </c>
      <c r="E16" s="51">
        <v>0</v>
      </c>
      <c r="F16" s="50">
        <f t="shared" ref="F16:F64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(D16*100)/$D$65</f>
        <v>0</v>
      </c>
    </row>
    <row r="17" spans="1:11" ht="15" thickBot="1" x14ac:dyDescent="0.4">
      <c r="A17" s="279"/>
      <c r="B17" s="26" t="s">
        <v>32</v>
      </c>
      <c r="C17" s="17">
        <v>500000</v>
      </c>
      <c r="D17" s="17">
        <v>500000</v>
      </c>
      <c r="E17" s="20">
        <v>60683.66</v>
      </c>
      <c r="F17" s="19">
        <f t="shared" si="2"/>
        <v>439316.33999999997</v>
      </c>
      <c r="G17" s="20">
        <v>30652.66</v>
      </c>
      <c r="H17" s="21">
        <f t="shared" si="0"/>
        <v>12.136732</v>
      </c>
      <c r="I17" s="21">
        <f t="shared" si="1"/>
        <v>87.863267999999991</v>
      </c>
      <c r="J17" s="21">
        <f t="shared" si="1"/>
        <v>50.512213666743236</v>
      </c>
      <c r="K17" s="22">
        <f>(D17*100)/$D$65</f>
        <v>0.71184207231236307</v>
      </c>
    </row>
    <row r="18" spans="1:11" ht="15" thickBot="1" x14ac:dyDescent="0.4">
      <c r="A18" s="277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1426612.8900000001</v>
      </c>
      <c r="F18" s="56">
        <f>SUM(F19:F21)</f>
        <v>4602654.1099999994</v>
      </c>
      <c r="G18" s="64">
        <f>SUM(G19:G21)</f>
        <v>51449.69</v>
      </c>
      <c r="H18" s="57"/>
      <c r="I18" s="57"/>
      <c r="J18" s="57"/>
      <c r="K18" s="62"/>
    </row>
    <row r="19" spans="1:11" x14ac:dyDescent="0.35">
      <c r="A19" s="278"/>
      <c r="B19" s="59" t="s">
        <v>30</v>
      </c>
      <c r="C19" s="60">
        <v>2819341</v>
      </c>
      <c r="D19" s="60">
        <v>2819341</v>
      </c>
      <c r="E19" s="51">
        <v>629586.6</v>
      </c>
      <c r="F19" s="50">
        <f t="shared" si="2"/>
        <v>2189754.4</v>
      </c>
      <c r="G19" s="51">
        <v>2100</v>
      </c>
      <c r="H19" s="53">
        <f t="shared" si="0"/>
        <v>22.330984439271447</v>
      </c>
      <c r="I19" s="53">
        <f t="shared" si="1"/>
        <v>77.669015560728553</v>
      </c>
      <c r="J19" s="53">
        <f t="shared" si="1"/>
        <v>0.33355220711495448</v>
      </c>
      <c r="K19" s="54">
        <v>4.8</v>
      </c>
    </row>
    <row r="20" spans="1:11" ht="15" thickBot="1" x14ac:dyDescent="0.4">
      <c r="A20" s="278"/>
      <c r="B20" s="26" t="s">
        <v>33</v>
      </c>
      <c r="C20" s="17"/>
      <c r="D20" s="17"/>
      <c r="E20" s="20">
        <v>0</v>
      </c>
      <c r="F20" s="19">
        <f t="shared" si="2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(D20*100)/$D$65</f>
        <v>0</v>
      </c>
    </row>
    <row r="21" spans="1:11" ht="15" thickBot="1" x14ac:dyDescent="0.4">
      <c r="A21" s="279"/>
      <c r="B21" s="66" t="s">
        <v>31</v>
      </c>
      <c r="C21" s="67">
        <v>3209926</v>
      </c>
      <c r="D21" s="67">
        <v>3209926</v>
      </c>
      <c r="E21" s="91">
        <v>797026.29</v>
      </c>
      <c r="F21" s="69">
        <f t="shared" si="2"/>
        <v>2412899.71</v>
      </c>
      <c r="G21" s="91">
        <v>49349.69</v>
      </c>
      <c r="H21" s="21">
        <f t="shared" si="0"/>
        <v>24.830051845431953</v>
      </c>
      <c r="I21" s="21">
        <f t="shared" si="1"/>
        <v>75.169948154568047</v>
      </c>
      <c r="J21" s="21">
        <f t="shared" si="1"/>
        <v>6.1917267496910293</v>
      </c>
      <c r="K21" s="74">
        <v>4.9800000000000004</v>
      </c>
    </row>
    <row r="22" spans="1:11" ht="15" thickBot="1" x14ac:dyDescent="0.4">
      <c r="A22" s="277">
        <v>37</v>
      </c>
      <c r="B22" s="55" t="s">
        <v>53</v>
      </c>
      <c r="C22" s="64">
        <f>SUM(C23:C25)</f>
        <v>611226</v>
      </c>
      <c r="D22" s="56">
        <f>SUM(D23:D25)</f>
        <v>611226</v>
      </c>
      <c r="E22" s="56">
        <f>SUM(E23:E25)</f>
        <v>72956</v>
      </c>
      <c r="F22" s="56">
        <f>SUM(F23:F25)</f>
        <v>538270</v>
      </c>
      <c r="G22" s="64">
        <f>SUM(G23:G25)</f>
        <v>0</v>
      </c>
      <c r="H22" s="57"/>
      <c r="I22" s="57"/>
      <c r="J22" s="57"/>
      <c r="K22" s="62"/>
    </row>
    <row r="23" spans="1:11" x14ac:dyDescent="0.35">
      <c r="A23" s="278"/>
      <c r="B23" s="59" t="s">
        <v>32</v>
      </c>
      <c r="C23" s="60">
        <v>400000</v>
      </c>
      <c r="D23" s="60">
        <v>400000</v>
      </c>
      <c r="E23" s="51">
        <v>72956</v>
      </c>
      <c r="F23" s="50">
        <f t="shared" si="2"/>
        <v>327044</v>
      </c>
      <c r="G23" s="51"/>
      <c r="H23" s="53">
        <f t="shared" si="0"/>
        <v>18.239000000000001</v>
      </c>
      <c r="I23" s="53">
        <f t="shared" si="1"/>
        <v>81.760999999999996</v>
      </c>
      <c r="J23" s="65">
        <f t="shared" si="1"/>
        <v>0</v>
      </c>
      <c r="K23" s="54">
        <f>(D23*100)/$D$65</f>
        <v>0.56947365784989046</v>
      </c>
    </row>
    <row r="24" spans="1:11" ht="15" thickBot="1" x14ac:dyDescent="0.4">
      <c r="A24" s="278"/>
      <c r="B24" s="26" t="s">
        <v>35</v>
      </c>
      <c r="C24" s="17">
        <v>100000</v>
      </c>
      <c r="D24" s="17">
        <v>100000</v>
      </c>
      <c r="E24" s="20">
        <v>0</v>
      </c>
      <c r="F24" s="19">
        <f t="shared" si="2"/>
        <v>100000</v>
      </c>
      <c r="G24" s="20">
        <v>0</v>
      </c>
      <c r="H24" s="32">
        <f t="shared" si="0"/>
        <v>0</v>
      </c>
      <c r="I24" s="21">
        <f t="shared" si="1"/>
        <v>100</v>
      </c>
      <c r="J24" s="33" t="e">
        <f t="shared" si="1"/>
        <v>#DIV/0!</v>
      </c>
      <c r="K24" s="22">
        <f>(D24*100)/$D$65</f>
        <v>0.14236841446247261</v>
      </c>
    </row>
    <row r="25" spans="1:11" ht="15" thickBot="1" x14ac:dyDescent="0.4">
      <c r="A25" s="279"/>
      <c r="B25" s="66" t="s">
        <v>38</v>
      </c>
      <c r="C25" s="67">
        <v>111226</v>
      </c>
      <c r="D25" s="67">
        <v>111226</v>
      </c>
      <c r="E25" s="91"/>
      <c r="F25" s="69">
        <f t="shared" si="2"/>
        <v>111226</v>
      </c>
      <c r="G25" s="91">
        <v>0</v>
      </c>
      <c r="H25" s="32">
        <f t="shared" si="0"/>
        <v>0</v>
      </c>
      <c r="I25" s="21">
        <f t="shared" si="1"/>
        <v>100</v>
      </c>
      <c r="J25" s="33" t="e">
        <f t="shared" si="1"/>
        <v>#DIV/0!</v>
      </c>
      <c r="K25" s="74">
        <f>(D25*100)/$D$65</f>
        <v>0.15835069267002977</v>
      </c>
    </row>
    <row r="26" spans="1:11" ht="15" thickBot="1" x14ac:dyDescent="0.4">
      <c r="A26" s="277">
        <v>38</v>
      </c>
      <c r="B26" s="55" t="s">
        <v>52</v>
      </c>
      <c r="C26" s="64">
        <f>SUM(C27:C29)</f>
        <v>105090</v>
      </c>
      <c r="D26" s="56">
        <f>SUM(D27:D29)</f>
        <v>105090</v>
      </c>
      <c r="E26" s="64">
        <f>SUM(E27:E29)</f>
        <v>0</v>
      </c>
      <c r="F26" s="56">
        <f>SUM(F27:F29)</f>
        <v>105090</v>
      </c>
      <c r="G26" s="64">
        <f>SUM(G27:G29)</f>
        <v>0</v>
      </c>
      <c r="H26" s="57"/>
      <c r="I26" s="57"/>
      <c r="J26" s="57"/>
      <c r="K26" s="62"/>
    </row>
    <row r="27" spans="1:11" x14ac:dyDescent="0.35">
      <c r="A27" s="278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2"/>
        <v>100000</v>
      </c>
      <c r="G27" s="51">
        <v>0</v>
      </c>
      <c r="H27" s="52">
        <f t="shared" si="0"/>
        <v>0</v>
      </c>
      <c r="I27" s="53">
        <f t="shared" si="1"/>
        <v>100</v>
      </c>
      <c r="J27" s="65" t="e">
        <f t="shared" si="1"/>
        <v>#DIV/0!</v>
      </c>
      <c r="K27" s="54">
        <f>(D27*100)/$D$65</f>
        <v>0.14236841446247261</v>
      </c>
    </row>
    <row r="28" spans="1:11" x14ac:dyDescent="0.35">
      <c r="A28" s="278"/>
      <c r="B28" s="3" t="s">
        <v>37</v>
      </c>
      <c r="C28" s="4">
        <v>1000</v>
      </c>
      <c r="D28" s="4">
        <v>1000</v>
      </c>
      <c r="E28" s="12">
        <v>0</v>
      </c>
      <c r="F28" s="5">
        <f t="shared" si="2"/>
        <v>1000</v>
      </c>
      <c r="G28" s="12">
        <v>0</v>
      </c>
      <c r="H28" s="8">
        <f t="shared" si="0"/>
        <v>0</v>
      </c>
      <c r="I28" s="6">
        <f t="shared" si="1"/>
        <v>100</v>
      </c>
      <c r="J28" s="10" t="e">
        <f t="shared" si="1"/>
        <v>#DIV/0!</v>
      </c>
      <c r="K28" s="16">
        <f>(D28*100)/$D$65</f>
        <v>1.423684144624726E-3</v>
      </c>
    </row>
    <row r="29" spans="1:11" ht="15" thickBot="1" x14ac:dyDescent="0.4">
      <c r="A29" s="279"/>
      <c r="B29" s="26" t="s">
        <v>30</v>
      </c>
      <c r="C29" s="17">
        <v>4090</v>
      </c>
      <c r="D29" s="17">
        <v>4090</v>
      </c>
      <c r="E29" s="20">
        <v>0</v>
      </c>
      <c r="F29" s="34">
        <f t="shared" si="2"/>
        <v>4090</v>
      </c>
      <c r="G29" s="20">
        <v>0</v>
      </c>
      <c r="H29" s="32">
        <f t="shared" si="0"/>
        <v>0</v>
      </c>
      <c r="I29" s="21">
        <f t="shared" si="1"/>
        <v>100</v>
      </c>
      <c r="J29" s="33" t="e">
        <f t="shared" si="1"/>
        <v>#DIV/0!</v>
      </c>
      <c r="K29" s="22">
        <f>(D29*100)/$D$65</f>
        <v>5.8228681515151296E-3</v>
      </c>
    </row>
    <row r="30" spans="1:11" ht="15" thickBot="1" x14ac:dyDescent="0.4">
      <c r="A30" s="277">
        <v>92</v>
      </c>
      <c r="B30" s="55" t="s">
        <v>51</v>
      </c>
      <c r="C30" s="56">
        <f>SUM(C31)</f>
        <v>50000</v>
      </c>
      <c r="D30" s="56">
        <f>SUM(D31)</f>
        <v>50000</v>
      </c>
      <c r="E30" s="64">
        <f>SUM(E31)</f>
        <v>0</v>
      </c>
      <c r="F30" s="75">
        <f t="shared" si="2"/>
        <v>50000</v>
      </c>
      <c r="G30" s="56">
        <f>SUM(G31)</f>
        <v>0</v>
      </c>
      <c r="H30" s="57"/>
      <c r="I30" s="57"/>
      <c r="J30" s="57"/>
      <c r="K30" s="62"/>
    </row>
    <row r="31" spans="1:11" ht="15" thickBot="1" x14ac:dyDescent="0.4">
      <c r="A31" s="279"/>
      <c r="B31" s="66" t="s">
        <v>35</v>
      </c>
      <c r="C31" s="67">
        <v>50000</v>
      </c>
      <c r="D31" s="67">
        <v>50000</v>
      </c>
      <c r="E31" s="68">
        <v>0</v>
      </c>
      <c r="F31" s="69">
        <f t="shared" si="2"/>
        <v>50000</v>
      </c>
      <c r="G31" s="70">
        <v>0</v>
      </c>
      <c r="H31" s="71">
        <f t="shared" si="0"/>
        <v>0</v>
      </c>
      <c r="I31" s="72">
        <f t="shared" si="1"/>
        <v>100</v>
      </c>
      <c r="J31" s="73" t="e">
        <f t="shared" si="1"/>
        <v>#DIV/0!</v>
      </c>
      <c r="K31" s="74">
        <f>(D31*100)/$D$65</f>
        <v>7.1184207231236307E-2</v>
      </c>
    </row>
    <row r="32" spans="1:11" ht="15" thickBot="1" x14ac:dyDescent="0.4">
      <c r="A32" s="277">
        <v>39</v>
      </c>
      <c r="B32" s="55" t="s">
        <v>50</v>
      </c>
      <c r="C32" s="61">
        <f>SUM(C33+C34)</f>
        <v>150000</v>
      </c>
      <c r="D32" s="64">
        <f>SUM(D33:D34)</f>
        <v>150000</v>
      </c>
      <c r="E32" s="64">
        <f>SUM(E33:E34)</f>
        <v>2000</v>
      </c>
      <c r="F32" s="78">
        <f t="shared" si="2"/>
        <v>148000</v>
      </c>
      <c r="G32" s="64">
        <f>SUM(G34)</f>
        <v>0</v>
      </c>
      <c r="H32" s="57"/>
      <c r="I32" s="57"/>
      <c r="J32" s="57"/>
      <c r="K32" s="62"/>
    </row>
    <row r="33" spans="1:11" ht="15" thickBot="1" x14ac:dyDescent="0.4">
      <c r="A33" s="278"/>
      <c r="B33" s="92" t="s">
        <v>32</v>
      </c>
      <c r="C33" s="93">
        <v>50000</v>
      </c>
      <c r="D33" s="94">
        <v>50000</v>
      </c>
      <c r="E33" s="94">
        <v>2000</v>
      </c>
      <c r="F33" s="69">
        <f>SUM(D33-E33)</f>
        <v>48000</v>
      </c>
      <c r="G33" s="77">
        <v>0</v>
      </c>
      <c r="H33" s="72"/>
      <c r="I33" s="72">
        <f t="shared" si="1"/>
        <v>96</v>
      </c>
      <c r="J33" s="73">
        <f t="shared" si="1"/>
        <v>0</v>
      </c>
      <c r="K33" s="74">
        <f>(D33*100)/$D$65</f>
        <v>7.1184207231236307E-2</v>
      </c>
    </row>
    <row r="34" spans="1:11" ht="15" thickBot="1" x14ac:dyDescent="0.4">
      <c r="A34" s="279"/>
      <c r="B34" s="66" t="s">
        <v>35</v>
      </c>
      <c r="C34" s="67">
        <v>100000</v>
      </c>
      <c r="D34" s="67">
        <v>100000</v>
      </c>
      <c r="E34" s="76">
        <v>0</v>
      </c>
      <c r="F34" s="69">
        <f>SUM(D34-E34)</f>
        <v>100000</v>
      </c>
      <c r="G34" s="77">
        <v>0</v>
      </c>
      <c r="H34" s="72">
        <f t="shared" si="0"/>
        <v>0</v>
      </c>
      <c r="I34" s="72">
        <f t="shared" si="1"/>
        <v>100</v>
      </c>
      <c r="J34" s="73" t="e">
        <f t="shared" si="1"/>
        <v>#DIV/0!</v>
      </c>
      <c r="K34" s="74">
        <f>(D34*100)/$D$65</f>
        <v>0.14236841446247261</v>
      </c>
    </row>
    <row r="35" spans="1:11" ht="15" thickBot="1" x14ac:dyDescent="0.4">
      <c r="A35" s="280" t="s">
        <v>42</v>
      </c>
      <c r="B35" s="55" t="s">
        <v>7</v>
      </c>
      <c r="C35" s="64">
        <f>SUM(C36:C38)</f>
        <v>65000</v>
      </c>
      <c r="D35" s="64">
        <f>SUM(D36:D38)</f>
        <v>65000</v>
      </c>
      <c r="E35" s="64">
        <f>SUM(E36:E38)</f>
        <v>0</v>
      </c>
      <c r="F35" s="64">
        <f>SUM(F36:F38)</f>
        <v>65000</v>
      </c>
      <c r="G35" s="64">
        <f>SUM(G36:G38)</f>
        <v>0</v>
      </c>
      <c r="H35" s="57"/>
      <c r="I35" s="57"/>
      <c r="J35" s="57"/>
      <c r="K35" s="62"/>
    </row>
    <row r="36" spans="1:11" x14ac:dyDescent="0.35">
      <c r="A36" s="281"/>
      <c r="B36" s="59" t="s">
        <v>35</v>
      </c>
      <c r="C36" s="60">
        <v>50000</v>
      </c>
      <c r="D36" s="60">
        <v>50000</v>
      </c>
      <c r="E36" s="51">
        <v>0</v>
      </c>
      <c r="F36" s="50">
        <f t="shared" si="2"/>
        <v>50000</v>
      </c>
      <c r="G36" s="79">
        <v>0</v>
      </c>
      <c r="H36" s="52">
        <f t="shared" si="0"/>
        <v>0</v>
      </c>
      <c r="I36" s="53">
        <f t="shared" si="1"/>
        <v>100</v>
      </c>
      <c r="J36" s="65" t="e">
        <f t="shared" si="1"/>
        <v>#DIV/0!</v>
      </c>
      <c r="K36" s="54">
        <f>(D36*100)/$D$65</f>
        <v>7.1184207231236307E-2</v>
      </c>
    </row>
    <row r="37" spans="1:11" x14ac:dyDescent="0.35">
      <c r="A37" s="281"/>
      <c r="B37" s="3" t="s">
        <v>37</v>
      </c>
      <c r="C37" s="4">
        <v>15000</v>
      </c>
      <c r="D37" s="4">
        <v>15000</v>
      </c>
      <c r="E37" s="12">
        <v>0</v>
      </c>
      <c r="F37" s="5">
        <f t="shared" si="2"/>
        <v>15000</v>
      </c>
      <c r="G37" s="7">
        <v>0</v>
      </c>
      <c r="H37" s="8">
        <f t="shared" si="0"/>
        <v>0</v>
      </c>
      <c r="I37" s="6">
        <f t="shared" si="1"/>
        <v>100</v>
      </c>
      <c r="J37" s="10" t="e">
        <f t="shared" si="1"/>
        <v>#DIV/0!</v>
      </c>
      <c r="K37" s="16">
        <f>(D37*100)/$D$65</f>
        <v>2.1355262169370892E-2</v>
      </c>
    </row>
    <row r="38" spans="1:11" ht="15" thickBot="1" x14ac:dyDescent="0.4">
      <c r="A38" s="282"/>
      <c r="B38" s="26" t="s">
        <v>30</v>
      </c>
      <c r="C38" s="17">
        <v>0</v>
      </c>
      <c r="D38" s="24">
        <v>0</v>
      </c>
      <c r="E38" s="20">
        <v>0</v>
      </c>
      <c r="F38" s="34">
        <f>SUM(D38-E38)</f>
        <v>0</v>
      </c>
      <c r="G38" s="35">
        <v>0</v>
      </c>
      <c r="H38" s="32" t="e">
        <f t="shared" si="0"/>
        <v>#DIV/0!</v>
      </c>
      <c r="I38" s="21" t="e">
        <f t="shared" si="1"/>
        <v>#DIV/0!</v>
      </c>
      <c r="J38" s="33" t="e">
        <f t="shared" si="1"/>
        <v>#DIV/0!</v>
      </c>
      <c r="K38" s="22">
        <f>(D38*100)/$D$65</f>
        <v>0</v>
      </c>
    </row>
    <row r="39" spans="1:11" ht="15" thickBot="1" x14ac:dyDescent="0.4">
      <c r="A39" s="277">
        <v>41</v>
      </c>
      <c r="B39" s="55" t="s">
        <v>8</v>
      </c>
      <c r="C39" s="81">
        <f>SUM(C40:C41)</f>
        <v>100000</v>
      </c>
      <c r="D39" s="56">
        <f>SUM(D40:D41)</f>
        <v>100000</v>
      </c>
      <c r="E39" s="56">
        <f>SUM(E40:E41)</f>
        <v>5000</v>
      </c>
      <c r="F39" s="56">
        <f>SUM(F40:F41)</f>
        <v>95000</v>
      </c>
      <c r="G39" s="64">
        <f>SUM(G40:G41)</f>
        <v>0</v>
      </c>
      <c r="H39" s="57"/>
      <c r="I39" s="57"/>
      <c r="J39" s="57"/>
      <c r="K39" s="62"/>
    </row>
    <row r="40" spans="1:11" x14ac:dyDescent="0.35">
      <c r="A40" s="278"/>
      <c r="B40" s="59" t="s">
        <v>35</v>
      </c>
      <c r="C40" s="60">
        <v>50000</v>
      </c>
      <c r="D40" s="60">
        <v>50000</v>
      </c>
      <c r="E40" s="80">
        <v>0</v>
      </c>
      <c r="F40" s="50">
        <f t="shared" si="2"/>
        <v>50000</v>
      </c>
      <c r="G40" s="79">
        <v>0</v>
      </c>
      <c r="H40" s="52">
        <f t="shared" si="0"/>
        <v>0</v>
      </c>
      <c r="I40" s="53">
        <f t="shared" si="1"/>
        <v>100</v>
      </c>
      <c r="J40" s="65" t="e">
        <f t="shared" si="1"/>
        <v>#DIV/0!</v>
      </c>
      <c r="K40" s="54">
        <f>(D40*100)/$D$65</f>
        <v>7.1184207231236307E-2</v>
      </c>
    </row>
    <row r="41" spans="1:11" ht="15" thickBot="1" x14ac:dyDescent="0.4">
      <c r="A41" s="279"/>
      <c r="B41" s="26" t="s">
        <v>37</v>
      </c>
      <c r="C41" s="17">
        <v>50000</v>
      </c>
      <c r="D41" s="17">
        <v>50000</v>
      </c>
      <c r="E41" s="19">
        <v>5000</v>
      </c>
      <c r="F41" s="19">
        <f t="shared" si="2"/>
        <v>45000</v>
      </c>
      <c r="G41" s="35">
        <v>0</v>
      </c>
      <c r="H41" s="21">
        <f t="shared" si="0"/>
        <v>10</v>
      </c>
      <c r="I41" s="21">
        <f t="shared" si="1"/>
        <v>90</v>
      </c>
      <c r="J41" s="33">
        <f t="shared" si="1"/>
        <v>0</v>
      </c>
      <c r="K41" s="22">
        <f>(D41*100)/$D$65</f>
        <v>7.1184207231236307E-2</v>
      </c>
    </row>
    <row r="42" spans="1:11" ht="15" thickBot="1" x14ac:dyDescent="0.4">
      <c r="A42" s="277">
        <v>42</v>
      </c>
      <c r="B42" s="55" t="s">
        <v>49</v>
      </c>
      <c r="C42" s="81">
        <f>SUM(C43:C44)</f>
        <v>50000</v>
      </c>
      <c r="D42" s="56">
        <f>SUM(D43:D44)</f>
        <v>50000</v>
      </c>
      <c r="E42" s="56">
        <f>SUM(E43:E44)</f>
        <v>5000</v>
      </c>
      <c r="F42" s="56">
        <f>SUM(F43:F44)</f>
        <v>45000</v>
      </c>
      <c r="G42" s="64">
        <f>SUM(G43:G44)</f>
        <v>0</v>
      </c>
      <c r="H42" s="57"/>
      <c r="I42" s="57"/>
      <c r="J42" s="57"/>
      <c r="K42" s="62"/>
    </row>
    <row r="43" spans="1:11" x14ac:dyDescent="0.35">
      <c r="A43" s="278"/>
      <c r="B43" s="59" t="s">
        <v>35</v>
      </c>
      <c r="C43" s="60"/>
      <c r="D43" s="60"/>
      <c r="E43" s="80">
        <v>0</v>
      </c>
      <c r="F43" s="50">
        <f t="shared" si="2"/>
        <v>0</v>
      </c>
      <c r="G43" s="79">
        <v>0</v>
      </c>
      <c r="H43" s="52" t="e">
        <f t="shared" si="0"/>
        <v>#DIV/0!</v>
      </c>
      <c r="I43" s="53" t="e">
        <f t="shared" si="1"/>
        <v>#DIV/0!</v>
      </c>
      <c r="J43" s="65" t="e">
        <f t="shared" si="1"/>
        <v>#DIV/0!</v>
      </c>
      <c r="K43" s="54">
        <f>(D43*100)/$D$65</f>
        <v>0</v>
      </c>
    </row>
    <row r="44" spans="1:11" ht="15" thickBot="1" x14ac:dyDescent="0.4">
      <c r="A44" s="279"/>
      <c r="B44" s="26" t="s">
        <v>36</v>
      </c>
      <c r="C44" s="17">
        <v>50000</v>
      </c>
      <c r="D44" s="17">
        <v>50000</v>
      </c>
      <c r="E44" s="19">
        <v>5000</v>
      </c>
      <c r="F44" s="19">
        <f t="shared" si="2"/>
        <v>45000</v>
      </c>
      <c r="G44" s="35">
        <v>0</v>
      </c>
      <c r="H44" s="21">
        <f t="shared" si="0"/>
        <v>10</v>
      </c>
      <c r="I44" s="21">
        <f t="shared" si="1"/>
        <v>90</v>
      </c>
      <c r="J44" s="33">
        <f t="shared" si="1"/>
        <v>0</v>
      </c>
      <c r="K44" s="22">
        <f>(D44*100)/$D$65</f>
        <v>7.1184207231236307E-2</v>
      </c>
    </row>
    <row r="45" spans="1:11" ht="15" thickBot="1" x14ac:dyDescent="0.4">
      <c r="A45" s="277">
        <v>57</v>
      </c>
      <c r="B45" s="55" t="s">
        <v>9</v>
      </c>
      <c r="C45" s="64">
        <f>SUM(C46:C48)</f>
        <v>750000</v>
      </c>
      <c r="D45" s="82">
        <f>SUM(D46:D48)</f>
        <v>750000</v>
      </c>
      <c r="E45" s="64">
        <f>SUM(E46:E48)</f>
        <v>0</v>
      </c>
      <c r="F45" s="56">
        <f>SUM(F46:F48)</f>
        <v>750000</v>
      </c>
      <c r="G45" s="64">
        <f>SUM(G46:G48)</f>
        <v>0</v>
      </c>
      <c r="H45" s="57"/>
      <c r="I45" s="57"/>
      <c r="J45" s="57"/>
      <c r="K45" s="62"/>
    </row>
    <row r="46" spans="1:11" x14ac:dyDescent="0.35">
      <c r="A46" s="278"/>
      <c r="B46" s="59" t="s">
        <v>35</v>
      </c>
      <c r="C46" s="60">
        <v>600000</v>
      </c>
      <c r="D46" s="60">
        <v>600000</v>
      </c>
      <c r="E46" s="80">
        <v>0</v>
      </c>
      <c r="F46" s="50">
        <f t="shared" si="2"/>
        <v>600000</v>
      </c>
      <c r="G46" s="80">
        <v>0</v>
      </c>
      <c r="H46" s="52">
        <f t="shared" si="0"/>
        <v>0</v>
      </c>
      <c r="I46" s="53">
        <f t="shared" si="1"/>
        <v>100</v>
      </c>
      <c r="J46" s="65" t="e">
        <f t="shared" si="1"/>
        <v>#DIV/0!</v>
      </c>
      <c r="K46" s="54">
        <f>(D46*100)/$D$65</f>
        <v>0.85421048677483558</v>
      </c>
    </row>
    <row r="47" spans="1:11" x14ac:dyDescent="0.35">
      <c r="A47" s="278"/>
      <c r="B47" s="3" t="s">
        <v>30</v>
      </c>
      <c r="C47" s="11">
        <v>0</v>
      </c>
      <c r="D47" s="11">
        <v>0</v>
      </c>
      <c r="E47" s="9">
        <v>0</v>
      </c>
      <c r="F47" s="9">
        <f t="shared" si="2"/>
        <v>0</v>
      </c>
      <c r="G47" s="9">
        <v>0</v>
      </c>
      <c r="H47" s="6" t="e">
        <f t="shared" si="0"/>
        <v>#DIV/0!</v>
      </c>
      <c r="I47" s="6" t="e">
        <f t="shared" si="1"/>
        <v>#DIV/0!</v>
      </c>
      <c r="J47" s="10" t="e">
        <f t="shared" si="1"/>
        <v>#DIV/0!</v>
      </c>
      <c r="K47" s="16">
        <f>(D47*100)/$D$65</f>
        <v>0</v>
      </c>
    </row>
    <row r="48" spans="1:11" ht="15" thickBot="1" x14ac:dyDescent="0.4">
      <c r="A48" s="279"/>
      <c r="B48" s="26" t="s">
        <v>36</v>
      </c>
      <c r="C48" s="17">
        <v>150000</v>
      </c>
      <c r="D48" s="17">
        <v>150000</v>
      </c>
      <c r="E48" s="19">
        <v>0</v>
      </c>
      <c r="F48" s="19">
        <f t="shared" si="2"/>
        <v>150000</v>
      </c>
      <c r="G48" s="34">
        <v>0</v>
      </c>
      <c r="H48" s="21">
        <f t="shared" si="0"/>
        <v>0</v>
      </c>
      <c r="I48" s="21">
        <f t="shared" si="1"/>
        <v>100</v>
      </c>
      <c r="J48" s="33" t="e">
        <f t="shared" si="1"/>
        <v>#DIV/0!</v>
      </c>
      <c r="K48" s="22">
        <f>(D48*100)/$D$65</f>
        <v>0.21355262169370889</v>
      </c>
    </row>
    <row r="49" spans="1:11" ht="15" thickBot="1" x14ac:dyDescent="0.4">
      <c r="A49" s="277">
        <v>806</v>
      </c>
      <c r="B49" s="55" t="s">
        <v>10</v>
      </c>
      <c r="C49" s="61">
        <f>SUM(C50:C52)</f>
        <v>700000</v>
      </c>
      <c r="D49" s="56">
        <f>SUM(D50:D52)</f>
        <v>700000</v>
      </c>
      <c r="E49" s="64">
        <f>SUM(E50:E52)</f>
        <v>82710.81</v>
      </c>
      <c r="F49" s="56">
        <f>SUM(F50:F52)</f>
        <v>617289.18999999994</v>
      </c>
      <c r="G49" s="56">
        <f>SUM(G50:G52)</f>
        <v>0</v>
      </c>
      <c r="H49" s="57"/>
      <c r="I49" s="57"/>
      <c r="J49" s="57"/>
      <c r="K49" s="62"/>
    </row>
    <row r="50" spans="1:11" x14ac:dyDescent="0.35">
      <c r="A50" s="278"/>
      <c r="B50" s="59" t="s">
        <v>35</v>
      </c>
      <c r="C50" s="60">
        <v>200000</v>
      </c>
      <c r="D50" s="60">
        <v>200000</v>
      </c>
      <c r="E50" s="51">
        <v>0</v>
      </c>
      <c r="F50" s="50">
        <f t="shared" si="2"/>
        <v>200000</v>
      </c>
      <c r="G50" s="51">
        <v>0</v>
      </c>
      <c r="H50" s="52">
        <f t="shared" si="0"/>
        <v>0</v>
      </c>
      <c r="I50" s="53">
        <f t="shared" si="1"/>
        <v>100</v>
      </c>
      <c r="J50" s="65" t="e">
        <f t="shared" si="1"/>
        <v>#DIV/0!</v>
      </c>
      <c r="K50" s="54">
        <f>(D50*100)/$D$65</f>
        <v>0.28473682892494523</v>
      </c>
    </row>
    <row r="51" spans="1:11" x14ac:dyDescent="0.35">
      <c r="A51" s="278"/>
      <c r="B51" s="3" t="s">
        <v>30</v>
      </c>
      <c r="C51" s="4">
        <v>0</v>
      </c>
      <c r="D51" s="4">
        <v>0</v>
      </c>
      <c r="E51" s="12">
        <v>0</v>
      </c>
      <c r="F51" s="5">
        <f t="shared" si="2"/>
        <v>0</v>
      </c>
      <c r="G51" s="12">
        <v>0</v>
      </c>
      <c r="H51" s="8" t="e">
        <f t="shared" si="0"/>
        <v>#DIV/0!</v>
      </c>
      <c r="I51" s="6" t="e">
        <f t="shared" si="1"/>
        <v>#DIV/0!</v>
      </c>
      <c r="J51" s="10" t="e">
        <f t="shared" si="1"/>
        <v>#DIV/0!</v>
      </c>
      <c r="K51" s="16">
        <f>(D51*100)/$D$65</f>
        <v>0</v>
      </c>
    </row>
    <row r="52" spans="1:11" ht="15" thickBot="1" x14ac:dyDescent="0.4">
      <c r="A52" s="279"/>
      <c r="B52" s="26" t="s">
        <v>36</v>
      </c>
      <c r="C52" s="17">
        <v>500000</v>
      </c>
      <c r="D52" s="17">
        <v>500000</v>
      </c>
      <c r="E52" s="20">
        <v>82710.81</v>
      </c>
      <c r="F52" s="19">
        <f t="shared" si="2"/>
        <v>417289.19</v>
      </c>
      <c r="G52" s="20">
        <v>0</v>
      </c>
      <c r="H52" s="21">
        <f t="shared" si="0"/>
        <v>16.542161999999998</v>
      </c>
      <c r="I52" s="21">
        <f t="shared" si="1"/>
        <v>83.457837999999995</v>
      </c>
      <c r="J52" s="33">
        <f t="shared" si="1"/>
        <v>0</v>
      </c>
      <c r="K52" s="22">
        <f>(D52*100)/$D$65</f>
        <v>0.71184207231236307</v>
      </c>
    </row>
    <row r="53" spans="1:11" ht="15" thickBot="1" x14ac:dyDescent="0.4">
      <c r="A53" s="280" t="s">
        <v>43</v>
      </c>
      <c r="B53" s="55" t="s">
        <v>11</v>
      </c>
      <c r="C53" s="61">
        <f>SUM(C54:C55)</f>
        <v>50000</v>
      </c>
      <c r="D53" s="64">
        <f>SUM(D54:D55)</f>
        <v>50000</v>
      </c>
      <c r="E53" s="64">
        <f>SUM(E54:E55)</f>
        <v>0</v>
      </c>
      <c r="F53" s="64">
        <f>SUM(F54:F55)</f>
        <v>50000</v>
      </c>
      <c r="G53" s="64">
        <f>SUM(G54:G55)</f>
        <v>0</v>
      </c>
      <c r="H53" s="57"/>
      <c r="I53" s="57"/>
      <c r="J53" s="57"/>
      <c r="K53" s="62"/>
    </row>
    <row r="54" spans="1:11" x14ac:dyDescent="0.35">
      <c r="A54" s="281"/>
      <c r="B54" s="59" t="s">
        <v>35</v>
      </c>
      <c r="C54" s="60">
        <v>50000</v>
      </c>
      <c r="D54" s="60">
        <v>50000</v>
      </c>
      <c r="E54" s="80">
        <v>0</v>
      </c>
      <c r="F54" s="80">
        <f t="shared" si="2"/>
        <v>50000</v>
      </c>
      <c r="G54" s="80">
        <v>0</v>
      </c>
      <c r="H54" s="52">
        <f t="shared" si="0"/>
        <v>0</v>
      </c>
      <c r="I54" s="53">
        <f t="shared" si="1"/>
        <v>100</v>
      </c>
      <c r="J54" s="65" t="e">
        <f t="shared" si="1"/>
        <v>#DIV/0!</v>
      </c>
      <c r="K54" s="54">
        <f>(D54*100)/$D$65</f>
        <v>7.1184207231236307E-2</v>
      </c>
    </row>
    <row r="55" spans="1:11" ht="15" thickBot="1" x14ac:dyDescent="0.4">
      <c r="A55" s="282"/>
      <c r="B55" s="26" t="s">
        <v>36</v>
      </c>
      <c r="C55" s="17">
        <v>0</v>
      </c>
      <c r="D55" s="17">
        <v>0</v>
      </c>
      <c r="E55" s="34">
        <v>0</v>
      </c>
      <c r="F55" s="34">
        <f t="shared" si="2"/>
        <v>0</v>
      </c>
      <c r="G55" s="34">
        <v>0</v>
      </c>
      <c r="H55" s="32" t="e">
        <f t="shared" si="0"/>
        <v>#DIV/0!</v>
      </c>
      <c r="I55" s="21" t="e">
        <f t="shared" si="1"/>
        <v>#DIV/0!</v>
      </c>
      <c r="J55" s="33" t="e">
        <f t="shared" si="1"/>
        <v>#DIV/0!</v>
      </c>
      <c r="K55" s="22">
        <f>(D55*100)/$D$65</f>
        <v>0</v>
      </c>
    </row>
    <row r="56" spans="1:11" ht="15" thickBot="1" x14ac:dyDescent="0.4">
      <c r="A56" s="277">
        <v>73</v>
      </c>
      <c r="B56" s="55" t="s">
        <v>47</v>
      </c>
      <c r="C56" s="56">
        <f>SUM(C57:C58)</f>
        <v>150000</v>
      </c>
      <c r="D56" s="56">
        <f>SUM(D57:D58)</f>
        <v>150000</v>
      </c>
      <c r="E56" s="64">
        <f>SUM(E57:E58)</f>
        <v>0</v>
      </c>
      <c r="F56" s="64">
        <f>SUM(F57:F58)</f>
        <v>150000</v>
      </c>
      <c r="G56" s="64">
        <f>SUM(G57:G58)</f>
        <v>0</v>
      </c>
      <c r="H56" s="57"/>
      <c r="I56" s="57"/>
      <c r="J56" s="57"/>
      <c r="K56" s="62"/>
    </row>
    <row r="57" spans="1:11" x14ac:dyDescent="0.35">
      <c r="A57" s="278"/>
      <c r="B57" s="59" t="s">
        <v>35</v>
      </c>
      <c r="C57" s="60"/>
      <c r="D57" s="60"/>
      <c r="E57" s="80">
        <v>0</v>
      </c>
      <c r="F57" s="80">
        <f t="shared" si="2"/>
        <v>0</v>
      </c>
      <c r="G57" s="83">
        <v>0</v>
      </c>
      <c r="H57" s="52" t="e">
        <f t="shared" si="0"/>
        <v>#DIV/0!</v>
      </c>
      <c r="I57" s="53" t="e">
        <f t="shared" si="1"/>
        <v>#DIV/0!</v>
      </c>
      <c r="J57" s="65" t="e">
        <f t="shared" si="1"/>
        <v>#DIV/0!</v>
      </c>
      <c r="K57" s="54">
        <f>(D57*100)/$D$65</f>
        <v>0</v>
      </c>
    </row>
    <row r="58" spans="1:11" ht="15" thickBot="1" x14ac:dyDescent="0.4">
      <c r="A58" s="279"/>
      <c r="B58" s="26" t="s">
        <v>36</v>
      </c>
      <c r="C58" s="17">
        <v>150000</v>
      </c>
      <c r="D58" s="17">
        <v>150000</v>
      </c>
      <c r="E58" s="34">
        <v>0</v>
      </c>
      <c r="F58" s="34">
        <f t="shared" si="2"/>
        <v>150000</v>
      </c>
      <c r="G58" s="18">
        <v>0</v>
      </c>
      <c r="H58" s="21">
        <f t="shared" si="0"/>
        <v>0</v>
      </c>
      <c r="I58" s="21">
        <f t="shared" si="1"/>
        <v>100</v>
      </c>
      <c r="J58" s="33" t="e">
        <f t="shared" si="1"/>
        <v>#DIV/0!</v>
      </c>
      <c r="K58" s="22">
        <f>(D58*100)/$D$65</f>
        <v>0.21355262169370889</v>
      </c>
    </row>
    <row r="59" spans="1:11" ht="15" thickBot="1" x14ac:dyDescent="0.4">
      <c r="A59" s="277">
        <v>76</v>
      </c>
      <c r="B59" s="55" t="s">
        <v>12</v>
      </c>
      <c r="C59" s="56">
        <f>SUM(C60:C61)</f>
        <v>1600000</v>
      </c>
      <c r="D59" s="64">
        <f>SUM(D60:D61)</f>
        <v>1600000</v>
      </c>
      <c r="E59" s="64">
        <f>SUM(E60:E61)</f>
        <v>0</v>
      </c>
      <c r="F59" s="64">
        <f>SUM(F60:F61)</f>
        <v>1600000</v>
      </c>
      <c r="G59" s="64">
        <f>SUM(G60:G61)</f>
        <v>0</v>
      </c>
      <c r="H59" s="57"/>
      <c r="I59" s="57"/>
      <c r="J59" s="57"/>
      <c r="K59" s="62"/>
    </row>
    <row r="60" spans="1:11" x14ac:dyDescent="0.35">
      <c r="A60" s="278"/>
      <c r="B60" s="47" t="s">
        <v>30</v>
      </c>
      <c r="C60" s="84">
        <v>0</v>
      </c>
      <c r="D60" s="48">
        <v>0</v>
      </c>
      <c r="E60" s="85">
        <v>0</v>
      </c>
      <c r="F60" s="80">
        <f t="shared" si="2"/>
        <v>0</v>
      </c>
      <c r="G60" s="85">
        <v>0</v>
      </c>
      <c r="H60" s="53" t="e">
        <f t="shared" si="0"/>
        <v>#DIV/0!</v>
      </c>
      <c r="I60" s="53" t="e">
        <f t="shared" si="1"/>
        <v>#DIV/0!</v>
      </c>
      <c r="J60" s="65" t="e">
        <f t="shared" si="1"/>
        <v>#DIV/0!</v>
      </c>
      <c r="K60" s="54">
        <f>(D60*100)/$D$65</f>
        <v>0</v>
      </c>
    </row>
    <row r="61" spans="1:11" ht="15" thickBot="1" x14ac:dyDescent="0.4">
      <c r="A61" s="279"/>
      <c r="B61" s="36" t="s">
        <v>35</v>
      </c>
      <c r="C61" s="17">
        <v>1600000</v>
      </c>
      <c r="D61" s="17">
        <v>1600000</v>
      </c>
      <c r="E61" s="34">
        <v>0</v>
      </c>
      <c r="F61" s="19">
        <f t="shared" si="2"/>
        <v>1600000</v>
      </c>
      <c r="G61" s="34">
        <v>0</v>
      </c>
      <c r="H61" s="32">
        <f t="shared" si="0"/>
        <v>0</v>
      </c>
      <c r="I61" s="37">
        <f t="shared" si="1"/>
        <v>100</v>
      </c>
      <c r="J61" s="33" t="e">
        <f t="shared" si="1"/>
        <v>#DIV/0!</v>
      </c>
      <c r="K61" s="22">
        <v>2.5299999999999998</v>
      </c>
    </row>
    <row r="62" spans="1:11" ht="15" thickBot="1" x14ac:dyDescent="0.4">
      <c r="A62" s="277">
        <v>75</v>
      </c>
      <c r="B62" s="55" t="s">
        <v>48</v>
      </c>
      <c r="C62" s="81">
        <f>SUM(C63:C64)</f>
        <v>150000</v>
      </c>
      <c r="D62" s="82">
        <f>SUM(D63:D64)</f>
        <v>150000</v>
      </c>
      <c r="E62" s="56">
        <f>SUM(E63:E64)</f>
        <v>17000</v>
      </c>
      <c r="F62" s="56">
        <f>SUM(F63:F64)</f>
        <v>133000</v>
      </c>
      <c r="G62" s="64">
        <f>SUM(G63:G64)</f>
        <v>0</v>
      </c>
      <c r="H62" s="89"/>
      <c r="I62" s="89"/>
      <c r="J62" s="90"/>
      <c r="K62" s="62"/>
    </row>
    <row r="63" spans="1:11" x14ac:dyDescent="0.35">
      <c r="A63" s="278"/>
      <c r="B63" s="86" t="s">
        <v>39</v>
      </c>
      <c r="C63" s="87">
        <v>100000</v>
      </c>
      <c r="D63" s="87">
        <v>100000</v>
      </c>
      <c r="E63" s="88">
        <v>17000</v>
      </c>
      <c r="F63" s="50">
        <f t="shared" si="2"/>
        <v>83000</v>
      </c>
      <c r="G63" s="51">
        <v>0</v>
      </c>
      <c r="H63" s="53">
        <f t="shared" si="0"/>
        <v>17</v>
      </c>
      <c r="I63" s="53">
        <f t="shared" si="1"/>
        <v>83</v>
      </c>
      <c r="J63" s="65">
        <f t="shared" si="1"/>
        <v>0</v>
      </c>
      <c r="K63" s="54">
        <f>(D63*100)/$D$65</f>
        <v>0.14236841446247261</v>
      </c>
    </row>
    <row r="64" spans="1:11" ht="15" thickBot="1" x14ac:dyDescent="0.4">
      <c r="A64" s="279"/>
      <c r="B64" s="26" t="s">
        <v>35</v>
      </c>
      <c r="C64" s="17">
        <v>50000</v>
      </c>
      <c r="D64" s="17">
        <v>50000</v>
      </c>
      <c r="E64" s="34">
        <v>0</v>
      </c>
      <c r="F64" s="19">
        <f t="shared" si="2"/>
        <v>50000</v>
      </c>
      <c r="G64" s="35">
        <v>0</v>
      </c>
      <c r="H64" s="32">
        <f t="shared" si="0"/>
        <v>0</v>
      </c>
      <c r="I64" s="21">
        <f t="shared" si="1"/>
        <v>100</v>
      </c>
      <c r="J64" s="33" t="e">
        <f t="shared" si="1"/>
        <v>#DIV/0!</v>
      </c>
      <c r="K64" s="22">
        <f>SUM(D64/D65)*100</f>
        <v>7.1184207231236293E-2</v>
      </c>
    </row>
    <row r="65" spans="1:11" ht="14.25" customHeight="1" thickBot="1" x14ac:dyDescent="0.4">
      <c r="A65" s="38" t="s">
        <v>25</v>
      </c>
      <c r="B65" s="39" t="s">
        <v>16</v>
      </c>
      <c r="C65" s="40">
        <f>SUM(C9+C12,C15,C18,C22,C26,C30,C32,C35,C39,C42,C45,C49,C53,C56,C59+C62)</f>
        <v>70240299</v>
      </c>
      <c r="D65" s="40">
        <f>SUM(D9+D12,D15,D18,D22,D26,D30,D32,D35,D39,D42,D45,D49,D53,D56,D59+D62)</f>
        <v>70240299</v>
      </c>
      <c r="E65" s="40">
        <f>SUM(E9+E12,E15,E18,E22,E26,E30,E32,E35,E39,E42,E45,E49,E53,E56,E59+E62)</f>
        <v>31017240.98</v>
      </c>
      <c r="F65" s="40">
        <f>SUM(F9+F12,F15,F18,F22,F26,F30,F32,F35,F39,F42,F45,F49,F53,F56,F59+F62)</f>
        <v>68359699.189999998</v>
      </c>
      <c r="G65" s="40">
        <f>SUM(G9+G12,G15,G18,G22,G26,G30,G32,G35,G39,G42,G45,G49,G53,G56,G59+G62)</f>
        <v>2223969.2000000002</v>
      </c>
      <c r="H65" s="41">
        <f t="shared" si="0"/>
        <v>44.158754193230301</v>
      </c>
      <c r="I65" s="41">
        <f t="shared" si="1"/>
        <v>97.322619868118721</v>
      </c>
      <c r="J65" s="41">
        <f t="shared" si="1"/>
        <v>7.1701064625123214</v>
      </c>
      <c r="K65" s="42">
        <f>SUM(K9:K64)</f>
        <v>100.00339963501581</v>
      </c>
    </row>
    <row r="66" spans="1:11" x14ac:dyDescent="0.35">
      <c r="A66" s="1"/>
      <c r="B66" s="15" t="s">
        <v>44</v>
      </c>
      <c r="C66" s="1"/>
    </row>
    <row r="67" spans="1:11" x14ac:dyDescent="0.35">
      <c r="A67" s="1"/>
      <c r="B67" s="15" t="s">
        <v>27</v>
      </c>
      <c r="C67" s="1"/>
      <c r="E67" t="s">
        <v>26</v>
      </c>
    </row>
    <row r="68" spans="1:11" ht="21" x14ac:dyDescent="0.35">
      <c r="A68" s="44"/>
      <c r="B68" s="45" t="s">
        <v>28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6:A8"/>
    <mergeCell ref="F7:F8"/>
    <mergeCell ref="A62:A64"/>
    <mergeCell ref="A53:A55"/>
    <mergeCell ref="A56:A58"/>
    <mergeCell ref="A32:A34"/>
    <mergeCell ref="A35:A38"/>
    <mergeCell ref="A45:A48"/>
    <mergeCell ref="A42:A44"/>
    <mergeCell ref="A39:A41"/>
    <mergeCell ref="A49:A52"/>
    <mergeCell ref="A59:A61"/>
    <mergeCell ref="C6:G6"/>
    <mergeCell ref="A1:K1"/>
    <mergeCell ref="A2:K2"/>
    <mergeCell ref="A3:K3"/>
    <mergeCell ref="A4:K4"/>
    <mergeCell ref="A30:A31"/>
    <mergeCell ref="A26:A29"/>
    <mergeCell ref="A18:A21"/>
    <mergeCell ref="A22:A25"/>
    <mergeCell ref="A12:A14"/>
    <mergeCell ref="A15:A17"/>
    <mergeCell ref="H6:K6"/>
    <mergeCell ref="C7:D7"/>
    <mergeCell ref="E7:E8"/>
    <mergeCell ref="A9:A11"/>
    <mergeCell ref="G7:G8"/>
    <mergeCell ref="B6:B8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0"/>
  <sheetViews>
    <sheetView view="pageLayout" topLeftCell="A58" zoomScaleNormal="100" workbookViewId="0">
      <selection activeCell="F10" sqref="F10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285" t="s">
        <v>18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x14ac:dyDescent="0.35">
      <c r="A2" s="285" t="s">
        <v>46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x14ac:dyDescent="0.35">
      <c r="A3" s="285" t="s">
        <v>45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x14ac:dyDescent="0.35">
      <c r="A4" s="285" t="s">
        <v>40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ht="15" thickBot="1" x14ac:dyDescent="0.4">
      <c r="B5" s="1" t="s">
        <v>55</v>
      </c>
      <c r="F5" s="2"/>
      <c r="G5" s="2"/>
      <c r="K5" s="2" t="s">
        <v>0</v>
      </c>
    </row>
    <row r="6" spans="1:11" ht="15" thickBot="1" x14ac:dyDescent="0.4">
      <c r="A6" s="295" t="s">
        <v>1</v>
      </c>
      <c r="B6" s="298" t="s">
        <v>2</v>
      </c>
      <c r="C6" s="301" t="s">
        <v>3</v>
      </c>
      <c r="D6" s="301"/>
      <c r="E6" s="301"/>
      <c r="F6" s="301"/>
      <c r="G6" s="302"/>
      <c r="H6" s="290" t="s">
        <v>13</v>
      </c>
      <c r="I6" s="291"/>
      <c r="J6" s="292"/>
      <c r="K6" s="293"/>
    </row>
    <row r="7" spans="1:11" x14ac:dyDescent="0.35">
      <c r="A7" s="296"/>
      <c r="B7" s="299"/>
      <c r="C7" s="294" t="s">
        <v>20</v>
      </c>
      <c r="D7" s="288"/>
      <c r="E7" s="288" t="s">
        <v>4</v>
      </c>
      <c r="F7" s="288" t="s">
        <v>21</v>
      </c>
      <c r="G7" s="286" t="s">
        <v>22</v>
      </c>
      <c r="H7" s="13"/>
      <c r="I7" s="14"/>
      <c r="J7" s="14"/>
      <c r="K7" s="27"/>
    </row>
    <row r="8" spans="1:11" ht="29.5" thickBot="1" x14ac:dyDescent="0.4">
      <c r="A8" s="297"/>
      <c r="B8" s="300"/>
      <c r="C8" s="46" t="s">
        <v>19</v>
      </c>
      <c r="D8" s="28" t="s">
        <v>29</v>
      </c>
      <c r="E8" s="289"/>
      <c r="F8" s="289"/>
      <c r="G8" s="287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277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29417323.960000001</v>
      </c>
      <c r="F9" s="56">
        <v>58829716</v>
      </c>
      <c r="G9" s="56">
        <f>SUM(G10:G11)</f>
        <v>6976295.2000000002</v>
      </c>
      <c r="H9" s="57"/>
      <c r="I9" s="57"/>
      <c r="J9" s="57"/>
      <c r="K9" s="58"/>
    </row>
    <row r="10" spans="1:11" ht="15" thickBot="1" x14ac:dyDescent="0.4">
      <c r="A10" s="278"/>
      <c r="B10" s="47" t="s">
        <v>31</v>
      </c>
      <c r="C10" s="49">
        <v>0</v>
      </c>
      <c r="D10" s="49">
        <v>0</v>
      </c>
      <c r="E10" s="49"/>
      <c r="F10" s="80">
        <f>SUM(D10-E10)</f>
        <v>0</v>
      </c>
      <c r="G10" s="51">
        <v>0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(D10*100)/$D$67</f>
        <v>0</v>
      </c>
    </row>
    <row r="11" spans="1:11" ht="15" thickBot="1" x14ac:dyDescent="0.4">
      <c r="A11" s="279"/>
      <c r="B11" s="43" t="s">
        <v>30</v>
      </c>
      <c r="C11" s="17">
        <v>58829716</v>
      </c>
      <c r="D11" s="17">
        <v>56349716</v>
      </c>
      <c r="E11" s="18">
        <v>29417323.960000001</v>
      </c>
      <c r="F11" s="19">
        <f>SUM(D11-E11)</f>
        <v>26932392.039999999</v>
      </c>
      <c r="G11" s="20">
        <v>6976295.2000000002</v>
      </c>
      <c r="H11" s="21">
        <f>SUM(E11/D11*100)</f>
        <v>52.204919648574631</v>
      </c>
      <c r="I11" s="21">
        <f>SUM(F11/D11*100)</f>
        <v>47.795080351425376</v>
      </c>
      <c r="J11" s="52">
        <f>SUM(G11/E11*100)</f>
        <v>23.71492121270435</v>
      </c>
      <c r="K11" s="22">
        <v>82.31</v>
      </c>
    </row>
    <row r="12" spans="1:11" ht="15" thickBot="1" x14ac:dyDescent="0.4">
      <c r="A12" s="277">
        <v>803</v>
      </c>
      <c r="B12" s="55" t="s">
        <v>5</v>
      </c>
      <c r="C12" s="61">
        <f>SUM(C13:C13)</f>
        <v>350000</v>
      </c>
      <c r="D12" s="56">
        <f>SUM(D13:D13)</f>
        <v>350000</v>
      </c>
      <c r="E12" s="56">
        <f>SUM(E13:E13)</f>
        <v>222597.07</v>
      </c>
      <c r="F12" s="56">
        <f>SUM(F13:F13)</f>
        <v>127402.93</v>
      </c>
      <c r="G12" s="64">
        <f>SUM(G13:G13)</f>
        <v>222594.78</v>
      </c>
      <c r="H12" s="57"/>
      <c r="I12" s="57"/>
      <c r="J12" s="57"/>
      <c r="K12" s="62"/>
    </row>
    <row r="13" spans="1:11" ht="15" thickBot="1" x14ac:dyDescent="0.4">
      <c r="A13" s="278"/>
      <c r="B13" s="59" t="s">
        <v>34</v>
      </c>
      <c r="C13" s="60">
        <v>350000</v>
      </c>
      <c r="D13" s="60">
        <v>350000</v>
      </c>
      <c r="E13" s="51">
        <v>222597.07</v>
      </c>
      <c r="F13" s="50">
        <f>SUM(D13-E13)</f>
        <v>127402.93</v>
      </c>
      <c r="G13" s="51">
        <v>222594.78</v>
      </c>
      <c r="H13" s="53">
        <f t="shared" ref="H13:H67" si="0">SUM(E13/D13*100)</f>
        <v>63.599162857142858</v>
      </c>
      <c r="I13" s="53">
        <f t="shared" ref="I13:J67" si="1">SUM(F13/D13*100)</f>
        <v>36.400837142857142</v>
      </c>
      <c r="J13" s="52">
        <f>SUM(G13/E13*100)</f>
        <v>99.998971235335659</v>
      </c>
      <c r="K13" s="54">
        <f>(D13*100)/$D$67</f>
        <v>0.49460444706667456</v>
      </c>
    </row>
    <row r="14" spans="1:11" ht="15" thickBot="1" x14ac:dyDescent="0.4">
      <c r="A14" s="277">
        <v>804</v>
      </c>
      <c r="B14" s="55" t="s">
        <v>6</v>
      </c>
      <c r="C14" s="56">
        <f>SUM(C15:C16)</f>
        <v>500000</v>
      </c>
      <c r="D14" s="56">
        <f>SUM(D15:D16)</f>
        <v>500000</v>
      </c>
      <c r="E14" s="56">
        <f>SUM(E15:E16)</f>
        <v>60683.66</v>
      </c>
      <c r="F14" s="56">
        <f>SUM(F15:F16)</f>
        <v>439316.33999999997</v>
      </c>
      <c r="G14" s="64">
        <f>SUM(G15:G16)</f>
        <v>45666.66</v>
      </c>
      <c r="H14" s="57"/>
      <c r="I14" s="57"/>
      <c r="J14" s="57"/>
      <c r="K14" s="62"/>
    </row>
    <row r="15" spans="1:11" x14ac:dyDescent="0.35">
      <c r="A15" s="278"/>
      <c r="B15" s="59" t="s">
        <v>30</v>
      </c>
      <c r="C15" s="60">
        <v>0</v>
      </c>
      <c r="D15" s="60">
        <v>0</v>
      </c>
      <c r="E15" s="51">
        <v>0</v>
      </c>
      <c r="F15" s="50">
        <f t="shared" ref="F15:F66" si="2">SUM(D15-E15)</f>
        <v>0</v>
      </c>
      <c r="G15" s="51">
        <v>0</v>
      </c>
      <c r="H15" s="52" t="e">
        <f t="shared" si="0"/>
        <v>#DIV/0!</v>
      </c>
      <c r="I15" s="52" t="e">
        <f t="shared" si="1"/>
        <v>#DIV/0!</v>
      </c>
      <c r="J15" s="52" t="e">
        <f t="shared" si="1"/>
        <v>#DIV/0!</v>
      </c>
      <c r="K15" s="54">
        <f>(D15*100)/$D$67</f>
        <v>0</v>
      </c>
    </row>
    <row r="16" spans="1:11" ht="15" thickBot="1" x14ac:dyDescent="0.4">
      <c r="A16" s="279"/>
      <c r="B16" s="26" t="s">
        <v>32</v>
      </c>
      <c r="C16" s="17">
        <v>500000</v>
      </c>
      <c r="D16" s="17">
        <v>500000</v>
      </c>
      <c r="E16" s="20">
        <v>60683.66</v>
      </c>
      <c r="F16" s="19">
        <f t="shared" si="2"/>
        <v>439316.33999999997</v>
      </c>
      <c r="G16" s="20">
        <v>45666.66</v>
      </c>
      <c r="H16" s="21">
        <f t="shared" si="0"/>
        <v>12.136732</v>
      </c>
      <c r="I16" s="21">
        <f t="shared" si="1"/>
        <v>87.863267999999991</v>
      </c>
      <c r="J16" s="21">
        <f t="shared" si="1"/>
        <v>75.253634998284554</v>
      </c>
      <c r="K16" s="22">
        <f>(D16*100)/$D$67</f>
        <v>0.70657778152382078</v>
      </c>
    </row>
    <row r="17" spans="1:11" ht="15" thickBot="1" x14ac:dyDescent="0.4">
      <c r="A17" s="277">
        <v>802</v>
      </c>
      <c r="B17" s="63" t="s">
        <v>24</v>
      </c>
      <c r="C17" s="64">
        <f>SUM(C18:C20)</f>
        <v>6029267</v>
      </c>
      <c r="D17" s="56">
        <f>SUM(D18:D20)</f>
        <v>6029267</v>
      </c>
      <c r="E17" s="56">
        <f>SUM(E18:E20)</f>
        <v>1937093.7</v>
      </c>
      <c r="F17" s="56">
        <f>SUM(F18:F20)</f>
        <v>4092173.3</v>
      </c>
      <c r="G17" s="64">
        <f>SUM(G18:G20)</f>
        <v>793339.84000000008</v>
      </c>
      <c r="H17" s="57"/>
      <c r="I17" s="57"/>
      <c r="J17" s="57"/>
      <c r="K17" s="62"/>
    </row>
    <row r="18" spans="1:11" x14ac:dyDescent="0.35">
      <c r="A18" s="278"/>
      <c r="B18" s="59" t="s">
        <v>30</v>
      </c>
      <c r="C18" s="60">
        <v>2819341</v>
      </c>
      <c r="D18" s="60">
        <v>2819341</v>
      </c>
      <c r="E18" s="51">
        <v>1030987.6</v>
      </c>
      <c r="F18" s="50">
        <f t="shared" si="2"/>
        <v>1788353.4</v>
      </c>
      <c r="G18" s="51">
        <v>452001.65</v>
      </c>
      <c r="H18" s="53">
        <f t="shared" si="0"/>
        <v>36.568389563376691</v>
      </c>
      <c r="I18" s="53">
        <f t="shared" si="1"/>
        <v>63.431610436623309</v>
      </c>
      <c r="J18" s="53">
        <f t="shared" si="1"/>
        <v>43.841618463694424</v>
      </c>
      <c r="K18" s="54">
        <v>4.8</v>
      </c>
    </row>
    <row r="19" spans="1:11" ht="15" thickBot="1" x14ac:dyDescent="0.4">
      <c r="A19" s="278"/>
      <c r="B19" s="26" t="s">
        <v>33</v>
      </c>
      <c r="C19" s="17"/>
      <c r="D19" s="17"/>
      <c r="E19" s="20">
        <v>0</v>
      </c>
      <c r="F19" s="19">
        <f t="shared" si="2"/>
        <v>0</v>
      </c>
      <c r="G19" s="20">
        <v>0</v>
      </c>
      <c r="H19" s="32" t="e">
        <f t="shared" si="0"/>
        <v>#DIV/0!</v>
      </c>
      <c r="I19" s="32" t="e">
        <f t="shared" si="1"/>
        <v>#DIV/0!</v>
      </c>
      <c r="J19" s="32" t="e">
        <f t="shared" si="1"/>
        <v>#DIV/0!</v>
      </c>
      <c r="K19" s="22">
        <f>(D19*100)/$D$67</f>
        <v>0</v>
      </c>
    </row>
    <row r="20" spans="1:11" ht="15" thickBot="1" x14ac:dyDescent="0.4">
      <c r="A20" s="279"/>
      <c r="B20" s="66" t="s">
        <v>31</v>
      </c>
      <c r="C20" s="67">
        <v>3209926</v>
      </c>
      <c r="D20" s="67">
        <v>3209926</v>
      </c>
      <c r="E20" s="91">
        <v>906106.1</v>
      </c>
      <c r="F20" s="69">
        <f t="shared" si="2"/>
        <v>2303819.9</v>
      </c>
      <c r="G20" s="91">
        <v>341338.19</v>
      </c>
      <c r="H20" s="21">
        <f t="shared" si="0"/>
        <v>28.228255106192478</v>
      </c>
      <c r="I20" s="21">
        <f t="shared" si="1"/>
        <v>71.771744893807522</v>
      </c>
      <c r="J20" s="21">
        <f t="shared" si="1"/>
        <v>37.670885341131687</v>
      </c>
      <c r="K20" s="74">
        <v>4.9800000000000004</v>
      </c>
    </row>
    <row r="21" spans="1:11" ht="15" thickBot="1" x14ac:dyDescent="0.4">
      <c r="A21" s="277">
        <v>37</v>
      </c>
      <c r="B21" s="55" t="s">
        <v>53</v>
      </c>
      <c r="C21" s="64">
        <f>SUM(C22:C25)</f>
        <v>611226</v>
      </c>
      <c r="D21" s="56">
        <f>SUM(D22:D25)</f>
        <v>835819.04</v>
      </c>
      <c r="E21" s="56">
        <f>SUM(E22:E25)</f>
        <v>111950.04000000001</v>
      </c>
      <c r="F21" s="56">
        <f>SUM(F22:F25)</f>
        <v>723869</v>
      </c>
      <c r="G21" s="64">
        <f>SUM(G22:G25)</f>
        <v>24.59</v>
      </c>
      <c r="H21" s="57"/>
      <c r="I21" s="57"/>
      <c r="J21" s="57"/>
      <c r="K21" s="62"/>
    </row>
    <row r="22" spans="1:11" x14ac:dyDescent="0.35">
      <c r="A22" s="278"/>
      <c r="B22" s="59" t="s">
        <v>57</v>
      </c>
      <c r="C22" s="60">
        <v>400000</v>
      </c>
      <c r="D22" s="60">
        <v>400000</v>
      </c>
      <c r="E22" s="51">
        <v>107956</v>
      </c>
      <c r="F22" s="50">
        <f t="shared" si="2"/>
        <v>292044</v>
      </c>
      <c r="G22" s="51"/>
      <c r="H22" s="53">
        <f t="shared" si="0"/>
        <v>26.989000000000001</v>
      </c>
      <c r="I22" s="53">
        <f t="shared" si="1"/>
        <v>73.01100000000001</v>
      </c>
      <c r="J22" s="65">
        <f t="shared" si="1"/>
        <v>0</v>
      </c>
      <c r="K22" s="54">
        <f>(D22*100)/$D$67</f>
        <v>0.56526222521905667</v>
      </c>
    </row>
    <row r="23" spans="1:11" ht="15" thickBot="1" x14ac:dyDescent="0.4">
      <c r="A23" s="278"/>
      <c r="B23" s="26" t="s">
        <v>58</v>
      </c>
      <c r="C23" s="17">
        <v>100000</v>
      </c>
      <c r="D23" s="17">
        <v>100000</v>
      </c>
      <c r="E23" s="20">
        <v>23.96</v>
      </c>
      <c r="F23" s="19">
        <f t="shared" si="2"/>
        <v>99976.04</v>
      </c>
      <c r="G23" s="20">
        <v>23.96</v>
      </c>
      <c r="H23" s="32">
        <f t="shared" si="0"/>
        <v>2.3959999999999999E-2</v>
      </c>
      <c r="I23" s="21">
        <f t="shared" si="1"/>
        <v>99.976039999999983</v>
      </c>
      <c r="J23" s="33">
        <f t="shared" si="1"/>
        <v>100</v>
      </c>
      <c r="K23" s="22">
        <f>(D23*100)/$D$67</f>
        <v>0.14131555630476417</v>
      </c>
    </row>
    <row r="24" spans="1:11" ht="15" thickBot="1" x14ac:dyDescent="0.4">
      <c r="A24" s="278"/>
      <c r="B24" s="66" t="s">
        <v>59</v>
      </c>
      <c r="C24" s="95">
        <v>0</v>
      </c>
      <c r="D24" s="67">
        <v>224593.04</v>
      </c>
      <c r="E24" s="91">
        <v>3970.08</v>
      </c>
      <c r="F24" s="19">
        <f t="shared" si="2"/>
        <v>220622.96000000002</v>
      </c>
      <c r="G24" s="20">
        <v>0.63</v>
      </c>
      <c r="H24" s="32">
        <f t="shared" si="0"/>
        <v>1.7676772174240125</v>
      </c>
      <c r="I24" s="21">
        <f t="shared" si="1"/>
        <v>98.232322782575991</v>
      </c>
      <c r="J24" s="33">
        <f t="shared" si="1"/>
        <v>1.5868697859992748E-2</v>
      </c>
      <c r="K24" s="22">
        <f>(D24*100)/$D$67</f>
        <v>0.31738490389778151</v>
      </c>
    </row>
    <row r="25" spans="1:11" ht="15" thickBot="1" x14ac:dyDescent="0.4">
      <c r="A25" s="279"/>
      <c r="B25" s="66" t="s">
        <v>38</v>
      </c>
      <c r="C25" s="67">
        <v>111226</v>
      </c>
      <c r="D25" s="67">
        <v>111226</v>
      </c>
      <c r="E25" s="91"/>
      <c r="F25" s="69">
        <f t="shared" si="2"/>
        <v>111226</v>
      </c>
      <c r="G25" s="91">
        <v>0</v>
      </c>
      <c r="H25" s="32">
        <f t="shared" si="0"/>
        <v>0</v>
      </c>
      <c r="I25" s="21">
        <f t="shared" si="1"/>
        <v>100</v>
      </c>
      <c r="J25" s="33" t="e">
        <f t="shared" si="1"/>
        <v>#DIV/0!</v>
      </c>
      <c r="K25" s="74">
        <f>(D25*100)/$D$67</f>
        <v>0.157179640655537</v>
      </c>
    </row>
    <row r="26" spans="1:11" ht="15" thickBot="1" x14ac:dyDescent="0.4">
      <c r="A26" s="277">
        <v>38</v>
      </c>
      <c r="B26" s="55" t="s">
        <v>52</v>
      </c>
      <c r="C26" s="64">
        <f>SUM(C27:C30)</f>
        <v>105090</v>
      </c>
      <c r="D26" s="56">
        <f>SUM(D27:D30)</f>
        <v>187506.82</v>
      </c>
      <c r="E26" s="64">
        <f>SUM(E27:E30)</f>
        <v>1574.56</v>
      </c>
      <c r="F26" s="56">
        <f>SUM(F27:F30)</f>
        <v>185932.26</v>
      </c>
      <c r="G26" s="64">
        <f>SUM(G27:G30)</f>
        <v>1557.37</v>
      </c>
      <c r="H26" s="57"/>
      <c r="I26" s="57"/>
      <c r="J26" s="57"/>
      <c r="K26" s="62"/>
    </row>
    <row r="27" spans="1:11" x14ac:dyDescent="0.35">
      <c r="A27" s="278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2"/>
        <v>100000</v>
      </c>
      <c r="G27" s="51">
        <v>0</v>
      </c>
      <c r="H27" s="52">
        <f t="shared" si="0"/>
        <v>0</v>
      </c>
      <c r="I27" s="53">
        <f t="shared" si="1"/>
        <v>100</v>
      </c>
      <c r="J27" s="65" t="e">
        <f t="shared" si="1"/>
        <v>#DIV/0!</v>
      </c>
      <c r="K27" s="54">
        <f>(D27*100)/$D$67</f>
        <v>0.14131555630476417</v>
      </c>
    </row>
    <row r="28" spans="1:11" x14ac:dyDescent="0.35">
      <c r="A28" s="278"/>
      <c r="B28" s="3" t="s">
        <v>37</v>
      </c>
      <c r="C28" s="4">
        <v>1000</v>
      </c>
      <c r="D28" s="4">
        <v>1000</v>
      </c>
      <c r="E28" s="12">
        <v>0</v>
      </c>
      <c r="F28" s="5">
        <f t="shared" si="2"/>
        <v>1000</v>
      </c>
      <c r="G28" s="12">
        <v>0</v>
      </c>
      <c r="H28" s="8">
        <f t="shared" si="0"/>
        <v>0</v>
      </c>
      <c r="I28" s="6">
        <f t="shared" si="1"/>
        <v>100</v>
      </c>
      <c r="J28" s="10" t="e">
        <f t="shared" si="1"/>
        <v>#DIV/0!</v>
      </c>
      <c r="K28" s="16">
        <f>(D28*100)/$D$67</f>
        <v>1.4131555630476416E-3</v>
      </c>
    </row>
    <row r="29" spans="1:11" x14ac:dyDescent="0.35">
      <c r="A29" s="278"/>
      <c r="B29" s="96" t="s">
        <v>59</v>
      </c>
      <c r="C29" s="104">
        <v>0</v>
      </c>
      <c r="D29" s="97">
        <v>82416.820000000007</v>
      </c>
      <c r="E29" s="98">
        <v>1574.56</v>
      </c>
      <c r="F29" s="99">
        <f t="shared" si="2"/>
        <v>80842.260000000009</v>
      </c>
      <c r="G29" s="12">
        <v>1557.37</v>
      </c>
      <c r="H29" s="100">
        <f t="shared" si="0"/>
        <v>1.9104838065821999</v>
      </c>
      <c r="I29" s="101">
        <f t="shared" si="1"/>
        <v>98.089516193417808</v>
      </c>
      <c r="J29" s="10">
        <f t="shared" si="1"/>
        <v>98.908266436337769</v>
      </c>
      <c r="K29" s="103">
        <f>(D29*100)/$D$67</f>
        <v>0.11646778767169615</v>
      </c>
    </row>
    <row r="30" spans="1:11" ht="15" thickBot="1" x14ac:dyDescent="0.4">
      <c r="A30" s="279"/>
      <c r="B30" s="26" t="s">
        <v>30</v>
      </c>
      <c r="C30" s="17">
        <v>4090</v>
      </c>
      <c r="D30" s="17">
        <v>4090</v>
      </c>
      <c r="E30" s="20">
        <v>0</v>
      </c>
      <c r="F30" s="34">
        <f t="shared" si="2"/>
        <v>4090</v>
      </c>
      <c r="G30" s="20">
        <v>0</v>
      </c>
      <c r="H30" s="32">
        <f t="shared" si="0"/>
        <v>0</v>
      </c>
      <c r="I30" s="21">
        <f t="shared" si="1"/>
        <v>100</v>
      </c>
      <c r="J30" s="33" t="e">
        <f t="shared" si="1"/>
        <v>#DIV/0!</v>
      </c>
      <c r="K30" s="22">
        <f>(D30*100)/$D$67</f>
        <v>5.7798062528648542E-3</v>
      </c>
    </row>
    <row r="31" spans="1:11" ht="15" thickBot="1" x14ac:dyDescent="0.4">
      <c r="A31" s="277">
        <v>92</v>
      </c>
      <c r="B31" s="55" t="s">
        <v>51</v>
      </c>
      <c r="C31" s="56">
        <f>SUM(C32)</f>
        <v>50000</v>
      </c>
      <c r="D31" s="56">
        <f>SUM(D32)</f>
        <v>50000</v>
      </c>
      <c r="E31" s="64">
        <f>SUM(E32)</f>
        <v>0</v>
      </c>
      <c r="F31" s="75">
        <f t="shared" si="2"/>
        <v>50000</v>
      </c>
      <c r="G31" s="56">
        <f>SUM(G32)</f>
        <v>0</v>
      </c>
      <c r="H31" s="57"/>
      <c r="I31" s="57"/>
      <c r="J31" s="57"/>
      <c r="K31" s="62"/>
    </row>
    <row r="32" spans="1:11" ht="15" thickBot="1" x14ac:dyDescent="0.4">
      <c r="A32" s="279"/>
      <c r="B32" s="66" t="s">
        <v>35</v>
      </c>
      <c r="C32" s="67">
        <v>50000</v>
      </c>
      <c r="D32" s="67">
        <v>50000</v>
      </c>
      <c r="E32" s="68">
        <v>0</v>
      </c>
      <c r="F32" s="69">
        <f t="shared" si="2"/>
        <v>50000</v>
      </c>
      <c r="G32" s="70">
        <v>0</v>
      </c>
      <c r="H32" s="71">
        <f t="shared" si="0"/>
        <v>0</v>
      </c>
      <c r="I32" s="72">
        <f t="shared" si="1"/>
        <v>100</v>
      </c>
      <c r="J32" s="73" t="e">
        <f t="shared" si="1"/>
        <v>#DIV/0!</v>
      </c>
      <c r="K32" s="74">
        <f>(D32*100)/$D$67</f>
        <v>7.0657778152382084E-2</v>
      </c>
    </row>
    <row r="33" spans="1:11" ht="15" thickBot="1" x14ac:dyDescent="0.4">
      <c r="A33" s="277">
        <v>39</v>
      </c>
      <c r="B33" s="55" t="s">
        <v>50</v>
      </c>
      <c r="C33" s="61">
        <f>SUM(C34+C35)</f>
        <v>150000</v>
      </c>
      <c r="D33" s="64">
        <f>SUM(D34:D35)</f>
        <v>150000</v>
      </c>
      <c r="E33" s="64">
        <f>SUM(E34:E35)</f>
        <v>17000</v>
      </c>
      <c r="F33" s="78">
        <f t="shared" si="2"/>
        <v>133000</v>
      </c>
      <c r="G33" s="64">
        <f>SUM(G35)</f>
        <v>0</v>
      </c>
      <c r="H33" s="57"/>
      <c r="I33" s="57"/>
      <c r="J33" s="57"/>
      <c r="K33" s="62"/>
    </row>
    <row r="34" spans="1:11" ht="15" thickBot="1" x14ac:dyDescent="0.4">
      <c r="A34" s="278"/>
      <c r="B34" s="92" t="s">
        <v>32</v>
      </c>
      <c r="C34" s="93">
        <v>50000</v>
      </c>
      <c r="D34" s="94">
        <v>50000</v>
      </c>
      <c r="E34" s="94">
        <v>17000</v>
      </c>
      <c r="F34" s="69">
        <f>SUM(D34-E34)</f>
        <v>33000</v>
      </c>
      <c r="G34" s="77">
        <v>0</v>
      </c>
      <c r="H34" s="72"/>
      <c r="I34" s="72">
        <f t="shared" si="1"/>
        <v>66</v>
      </c>
      <c r="J34" s="73">
        <f t="shared" si="1"/>
        <v>0</v>
      </c>
      <c r="K34" s="74">
        <f>(D34*100)/$D$67</f>
        <v>7.0657778152382084E-2</v>
      </c>
    </row>
    <row r="35" spans="1:11" ht="15" thickBot="1" x14ac:dyDescent="0.4">
      <c r="A35" s="279"/>
      <c r="B35" s="66" t="s">
        <v>35</v>
      </c>
      <c r="C35" s="67">
        <v>100000</v>
      </c>
      <c r="D35" s="67">
        <v>100000</v>
      </c>
      <c r="E35" s="76">
        <v>0</v>
      </c>
      <c r="F35" s="69">
        <f>SUM(D35-E35)</f>
        <v>100000</v>
      </c>
      <c r="G35" s="77">
        <v>0</v>
      </c>
      <c r="H35" s="72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(D35*100)/$D$67</f>
        <v>0.14131555630476417</v>
      </c>
    </row>
    <row r="36" spans="1:11" ht="15" thickBot="1" x14ac:dyDescent="0.4">
      <c r="A36" s="280" t="s">
        <v>42</v>
      </c>
      <c r="B36" s="55" t="s">
        <v>7</v>
      </c>
      <c r="C36" s="64">
        <f>SUM(C37:C39)</f>
        <v>65000</v>
      </c>
      <c r="D36" s="64">
        <f>SUM(D37:D39)</f>
        <v>65000</v>
      </c>
      <c r="E36" s="64">
        <f>SUM(E37:E39)</f>
        <v>0</v>
      </c>
      <c r="F36" s="64">
        <f>SUM(F37:F39)</f>
        <v>65000</v>
      </c>
      <c r="G36" s="64">
        <f>SUM(G37:G39)</f>
        <v>280</v>
      </c>
      <c r="H36" s="57"/>
      <c r="I36" s="57"/>
      <c r="J36" s="57"/>
      <c r="K36" s="62"/>
    </row>
    <row r="37" spans="1:11" x14ac:dyDescent="0.35">
      <c r="A37" s="281"/>
      <c r="B37" s="59" t="s">
        <v>35</v>
      </c>
      <c r="C37" s="60">
        <v>50000</v>
      </c>
      <c r="D37" s="60">
        <v>50000</v>
      </c>
      <c r="E37" s="51">
        <v>0</v>
      </c>
      <c r="F37" s="50">
        <f t="shared" si="2"/>
        <v>50000</v>
      </c>
      <c r="G37" s="79">
        <v>0</v>
      </c>
      <c r="H37" s="52">
        <f t="shared" si="0"/>
        <v>0</v>
      </c>
      <c r="I37" s="53">
        <f t="shared" si="1"/>
        <v>100</v>
      </c>
      <c r="J37" s="65" t="e">
        <f t="shared" si="1"/>
        <v>#DIV/0!</v>
      </c>
      <c r="K37" s="54">
        <f>(D37*100)/$D$67</f>
        <v>7.0657778152382084E-2</v>
      </c>
    </row>
    <row r="38" spans="1:11" x14ac:dyDescent="0.35">
      <c r="A38" s="281"/>
      <c r="B38" s="3" t="s">
        <v>37</v>
      </c>
      <c r="C38" s="4">
        <v>15000</v>
      </c>
      <c r="D38" s="4">
        <v>15000</v>
      </c>
      <c r="E38" s="12">
        <v>0</v>
      </c>
      <c r="F38" s="5">
        <f t="shared" si="2"/>
        <v>15000</v>
      </c>
      <c r="G38" s="7">
        <v>280</v>
      </c>
      <c r="H38" s="8">
        <f t="shared" si="0"/>
        <v>0</v>
      </c>
      <c r="I38" s="6">
        <f t="shared" si="1"/>
        <v>100</v>
      </c>
      <c r="J38" s="10" t="e">
        <f t="shared" si="1"/>
        <v>#DIV/0!</v>
      </c>
      <c r="K38" s="16">
        <f>(D38*100)/$D$67</f>
        <v>2.1197333445714624E-2</v>
      </c>
    </row>
    <row r="39" spans="1:11" ht="15" thickBot="1" x14ac:dyDescent="0.4">
      <c r="A39" s="282"/>
      <c r="B39" s="26" t="s">
        <v>30</v>
      </c>
      <c r="C39" s="17">
        <v>0</v>
      </c>
      <c r="D39" s="24">
        <v>0</v>
      </c>
      <c r="E39" s="20">
        <v>0</v>
      </c>
      <c r="F39" s="34">
        <f>SUM(D39-E39)</f>
        <v>0</v>
      </c>
      <c r="G39" s="35">
        <v>0</v>
      </c>
      <c r="H39" s="32" t="e">
        <f t="shared" si="0"/>
        <v>#DIV/0!</v>
      </c>
      <c r="I39" s="21" t="e">
        <f t="shared" si="1"/>
        <v>#DIV/0!</v>
      </c>
      <c r="J39" s="33" t="e">
        <f t="shared" si="1"/>
        <v>#DIV/0!</v>
      </c>
      <c r="K39" s="22">
        <f>(D39*100)/$D$67</f>
        <v>0</v>
      </c>
    </row>
    <row r="40" spans="1:11" ht="15" thickBot="1" x14ac:dyDescent="0.4">
      <c r="A40" s="277">
        <v>41</v>
      </c>
      <c r="B40" s="55" t="s">
        <v>8</v>
      </c>
      <c r="C40" s="81">
        <f>SUM(C41:C42)</f>
        <v>100000</v>
      </c>
      <c r="D40" s="56">
        <f>SUM(D41:D42)</f>
        <v>100000</v>
      </c>
      <c r="E40" s="56">
        <f>SUM(E41:E42)</f>
        <v>5000</v>
      </c>
      <c r="F40" s="56">
        <f>SUM(F41:F42)</f>
        <v>95000</v>
      </c>
      <c r="G40" s="64">
        <f>SUM(G41:G42)</f>
        <v>0</v>
      </c>
      <c r="H40" s="57"/>
      <c r="I40" s="57"/>
      <c r="J40" s="57"/>
      <c r="K40" s="62"/>
    </row>
    <row r="41" spans="1:11" x14ac:dyDescent="0.35">
      <c r="A41" s="278"/>
      <c r="B41" s="59" t="s">
        <v>35</v>
      </c>
      <c r="C41" s="60">
        <v>50000</v>
      </c>
      <c r="D41" s="60">
        <v>50000</v>
      </c>
      <c r="E41" s="80">
        <v>0</v>
      </c>
      <c r="F41" s="50">
        <f t="shared" si="2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(D41*100)/$D$67</f>
        <v>7.0657778152382084E-2</v>
      </c>
    </row>
    <row r="42" spans="1:11" ht="15" thickBot="1" x14ac:dyDescent="0.4">
      <c r="A42" s="279"/>
      <c r="B42" s="26" t="s">
        <v>37</v>
      </c>
      <c r="C42" s="17">
        <v>50000</v>
      </c>
      <c r="D42" s="17">
        <v>50000</v>
      </c>
      <c r="E42" s="19">
        <v>5000</v>
      </c>
      <c r="F42" s="19">
        <f t="shared" si="2"/>
        <v>45000</v>
      </c>
      <c r="G42" s="35">
        <v>0</v>
      </c>
      <c r="H42" s="21">
        <f t="shared" si="0"/>
        <v>10</v>
      </c>
      <c r="I42" s="21">
        <f t="shared" si="1"/>
        <v>90</v>
      </c>
      <c r="J42" s="33">
        <f t="shared" si="1"/>
        <v>0</v>
      </c>
      <c r="K42" s="22">
        <f>(D42*100)/$D$67</f>
        <v>7.0657778152382084E-2</v>
      </c>
    </row>
    <row r="43" spans="1:11" ht="15" thickBot="1" x14ac:dyDescent="0.4">
      <c r="A43" s="277">
        <v>42</v>
      </c>
      <c r="B43" s="55" t="s">
        <v>49</v>
      </c>
      <c r="C43" s="81">
        <f>SUM(C44:C45)</f>
        <v>50000</v>
      </c>
      <c r="D43" s="56">
        <f>SUM(D44:D45)</f>
        <v>50000</v>
      </c>
      <c r="E43" s="56">
        <f>SUM(E44:E45)</f>
        <v>5000</v>
      </c>
      <c r="F43" s="56">
        <f>SUM(F44:F45)</f>
        <v>45000</v>
      </c>
      <c r="G43" s="64">
        <f>SUM(G44:G45)</f>
        <v>0</v>
      </c>
      <c r="H43" s="57"/>
      <c r="I43" s="57"/>
      <c r="J43" s="57"/>
      <c r="K43" s="62"/>
    </row>
    <row r="44" spans="1:11" x14ac:dyDescent="0.35">
      <c r="A44" s="278"/>
      <c r="B44" s="59" t="s">
        <v>35</v>
      </c>
      <c r="C44" s="60"/>
      <c r="D44" s="60"/>
      <c r="E44" s="80">
        <v>0</v>
      </c>
      <c r="F44" s="50">
        <f t="shared" si="2"/>
        <v>0</v>
      </c>
      <c r="G44" s="79">
        <v>0</v>
      </c>
      <c r="H44" s="52" t="e">
        <f t="shared" si="0"/>
        <v>#DIV/0!</v>
      </c>
      <c r="I44" s="53" t="e">
        <f t="shared" si="1"/>
        <v>#DIV/0!</v>
      </c>
      <c r="J44" s="65" t="e">
        <f t="shared" si="1"/>
        <v>#DIV/0!</v>
      </c>
      <c r="K44" s="54">
        <f>(D44*100)/$D$67</f>
        <v>0</v>
      </c>
    </row>
    <row r="45" spans="1:11" ht="15" thickBot="1" x14ac:dyDescent="0.4">
      <c r="A45" s="279"/>
      <c r="B45" s="26" t="s">
        <v>36</v>
      </c>
      <c r="C45" s="17">
        <v>50000</v>
      </c>
      <c r="D45" s="17">
        <v>50000</v>
      </c>
      <c r="E45" s="19">
        <v>5000</v>
      </c>
      <c r="F45" s="19">
        <f t="shared" si="2"/>
        <v>45000</v>
      </c>
      <c r="G45" s="35">
        <v>0</v>
      </c>
      <c r="H45" s="21">
        <f t="shared" si="0"/>
        <v>10</v>
      </c>
      <c r="I45" s="21">
        <f t="shared" si="1"/>
        <v>90</v>
      </c>
      <c r="J45" s="33">
        <f t="shared" si="1"/>
        <v>0</v>
      </c>
      <c r="K45" s="22">
        <f>(D45*100)/$D$67</f>
        <v>7.0657778152382084E-2</v>
      </c>
    </row>
    <row r="46" spans="1:11" ht="15" thickBot="1" x14ac:dyDescent="0.4">
      <c r="A46" s="277">
        <v>57</v>
      </c>
      <c r="B46" s="55" t="s">
        <v>9</v>
      </c>
      <c r="C46" s="64">
        <f>SUM(C47:C49)</f>
        <v>750000</v>
      </c>
      <c r="D46" s="82">
        <f>SUM(D47:D49)</f>
        <v>750000</v>
      </c>
      <c r="E46" s="64">
        <f>SUM(E47:E49)</f>
        <v>798.98</v>
      </c>
      <c r="F46" s="56">
        <f>SUM(F47:F49)</f>
        <v>749201.02</v>
      </c>
      <c r="G46" s="64">
        <f>SUM(G47:G49)</f>
        <v>0</v>
      </c>
      <c r="H46" s="57"/>
      <c r="I46" s="57"/>
      <c r="J46" s="57"/>
      <c r="K46" s="62"/>
    </row>
    <row r="47" spans="1:11" x14ac:dyDescent="0.35">
      <c r="A47" s="278"/>
      <c r="B47" s="59" t="s">
        <v>35</v>
      </c>
      <c r="C47" s="60">
        <v>600000</v>
      </c>
      <c r="D47" s="60">
        <v>600000</v>
      </c>
      <c r="E47" s="80">
        <v>0</v>
      </c>
      <c r="F47" s="50">
        <f t="shared" si="2"/>
        <v>600000</v>
      </c>
      <c r="G47" s="80">
        <v>0</v>
      </c>
      <c r="H47" s="52">
        <f t="shared" si="0"/>
        <v>0</v>
      </c>
      <c r="I47" s="53">
        <f t="shared" si="1"/>
        <v>100</v>
      </c>
      <c r="J47" s="65" t="e">
        <f t="shared" si="1"/>
        <v>#DIV/0!</v>
      </c>
      <c r="K47" s="54">
        <f>(D47*100)/$D$67</f>
        <v>0.847893337828585</v>
      </c>
    </row>
    <row r="48" spans="1:11" x14ac:dyDescent="0.35">
      <c r="A48" s="278"/>
      <c r="B48" s="3" t="s">
        <v>30</v>
      </c>
      <c r="C48" s="11">
        <v>0</v>
      </c>
      <c r="D48" s="11">
        <v>0</v>
      </c>
      <c r="E48" s="9">
        <v>0</v>
      </c>
      <c r="F48" s="9">
        <f t="shared" si="2"/>
        <v>0</v>
      </c>
      <c r="G48" s="9">
        <v>0</v>
      </c>
      <c r="H48" s="6" t="e">
        <f t="shared" si="0"/>
        <v>#DIV/0!</v>
      </c>
      <c r="I48" s="6" t="e">
        <f t="shared" si="1"/>
        <v>#DIV/0!</v>
      </c>
      <c r="J48" s="10" t="e">
        <f t="shared" si="1"/>
        <v>#DIV/0!</v>
      </c>
      <c r="K48" s="16">
        <f>(D48*100)/$D$67</f>
        <v>0</v>
      </c>
    </row>
    <row r="49" spans="1:11" ht="15" thickBot="1" x14ac:dyDescent="0.4">
      <c r="A49" s="279"/>
      <c r="B49" s="26" t="s">
        <v>36</v>
      </c>
      <c r="C49" s="17">
        <v>150000</v>
      </c>
      <c r="D49" s="17">
        <v>150000</v>
      </c>
      <c r="E49" s="19">
        <v>798.98</v>
      </c>
      <c r="F49" s="19">
        <f t="shared" si="2"/>
        <v>149201.01999999999</v>
      </c>
      <c r="G49" s="34">
        <v>0</v>
      </c>
      <c r="H49" s="21">
        <f t="shared" si="0"/>
        <v>0.53265333333333331</v>
      </c>
      <c r="I49" s="21">
        <f t="shared" si="1"/>
        <v>99.467346666666657</v>
      </c>
      <c r="J49" s="33">
        <f t="shared" si="1"/>
        <v>0</v>
      </c>
      <c r="K49" s="22">
        <f>(D49*100)/$D$67</f>
        <v>0.21197333445714625</v>
      </c>
    </row>
    <row r="50" spans="1:11" ht="15" thickBot="1" x14ac:dyDescent="0.4">
      <c r="A50" s="277">
        <v>806</v>
      </c>
      <c r="B50" s="55" t="s">
        <v>60</v>
      </c>
      <c r="C50" s="61">
        <f>SUM(C51:C54)</f>
        <v>700000</v>
      </c>
      <c r="D50" s="56">
        <f>SUM(D51:D54)</f>
        <v>916308.83</v>
      </c>
      <c r="E50" s="64">
        <f>SUM(E51:E54)</f>
        <v>158000.81</v>
      </c>
      <c r="F50" s="56">
        <f>SUM(F51:F54)</f>
        <v>576989.18999999994</v>
      </c>
      <c r="G50" s="56">
        <f>SUM(G51:G54)</f>
        <v>40299.919999999998</v>
      </c>
      <c r="H50" s="57"/>
      <c r="I50" s="57"/>
      <c r="J50" s="57"/>
      <c r="K50" s="62"/>
    </row>
    <row r="51" spans="1:11" x14ac:dyDescent="0.35">
      <c r="A51" s="278"/>
      <c r="B51" s="59" t="s">
        <v>61</v>
      </c>
      <c r="C51" s="60">
        <v>200000</v>
      </c>
      <c r="D51" s="60">
        <v>200000</v>
      </c>
      <c r="E51" s="51">
        <v>0</v>
      </c>
      <c r="F51" s="50">
        <f t="shared" si="2"/>
        <v>200000</v>
      </c>
      <c r="G51" s="51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(D51*100)/$D$67</f>
        <v>0.28263111260952833</v>
      </c>
    </row>
    <row r="52" spans="1:11" x14ac:dyDescent="0.35">
      <c r="A52" s="278"/>
      <c r="B52" s="3" t="s">
        <v>30</v>
      </c>
      <c r="C52" s="4">
        <v>0</v>
      </c>
      <c r="D52" s="4">
        <v>0</v>
      </c>
      <c r="E52" s="12">
        <v>0</v>
      </c>
      <c r="F52" s="5">
        <f t="shared" si="2"/>
        <v>0</v>
      </c>
      <c r="G52" s="12">
        <v>0</v>
      </c>
      <c r="H52" s="8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(D52*100)/$D$67</f>
        <v>0</v>
      </c>
    </row>
    <row r="53" spans="1:11" x14ac:dyDescent="0.35">
      <c r="A53" s="278"/>
      <c r="B53" s="96" t="s">
        <v>59</v>
      </c>
      <c r="C53" s="97"/>
      <c r="D53" s="97">
        <v>216308.83</v>
      </c>
      <c r="E53" s="98">
        <v>34990</v>
      </c>
      <c r="F53" s="99"/>
      <c r="G53" s="98"/>
      <c r="H53" s="100"/>
      <c r="I53" s="101"/>
      <c r="J53" s="102"/>
      <c r="K53" s="103">
        <f>(D53*100)/$D$67</f>
        <v>0.30567802645082659</v>
      </c>
    </row>
    <row r="54" spans="1:11" ht="15" thickBot="1" x14ac:dyDescent="0.4">
      <c r="A54" s="279"/>
      <c r="B54" s="26" t="s">
        <v>36</v>
      </c>
      <c r="C54" s="17">
        <v>500000</v>
      </c>
      <c r="D54" s="17">
        <v>500000</v>
      </c>
      <c r="E54" s="20">
        <v>123010.81</v>
      </c>
      <c r="F54" s="19">
        <f t="shared" si="2"/>
        <v>376989.19</v>
      </c>
      <c r="G54" s="20">
        <v>40299.919999999998</v>
      </c>
      <c r="H54" s="21">
        <f t="shared" si="0"/>
        <v>24.602162</v>
      </c>
      <c r="I54" s="21">
        <f t="shared" si="1"/>
        <v>75.397838000000007</v>
      </c>
      <c r="J54" s="33">
        <f t="shared" si="1"/>
        <v>32.761283337618863</v>
      </c>
      <c r="K54" s="22">
        <f>(D54*100)/$D$67</f>
        <v>0.70657778152382078</v>
      </c>
    </row>
    <row r="55" spans="1:11" ht="15" thickBot="1" x14ac:dyDescent="0.4">
      <c r="A55" s="280" t="s">
        <v>43</v>
      </c>
      <c r="B55" s="55" t="s">
        <v>11</v>
      </c>
      <c r="C55" s="61">
        <f>SUM(C56:C57)</f>
        <v>50000</v>
      </c>
      <c r="D55" s="64">
        <f>SUM(D56:D57)</f>
        <v>50000</v>
      </c>
      <c r="E55" s="64">
        <f>SUM(E56:E57)</f>
        <v>0</v>
      </c>
      <c r="F55" s="64">
        <f>SUM(F56:F57)</f>
        <v>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281"/>
      <c r="B56" s="59" t="s">
        <v>35</v>
      </c>
      <c r="C56" s="60">
        <v>50000</v>
      </c>
      <c r="D56" s="60">
        <v>50000</v>
      </c>
      <c r="E56" s="80">
        <v>0</v>
      </c>
      <c r="F56" s="80">
        <f t="shared" si="2"/>
        <v>50000</v>
      </c>
      <c r="G56" s="80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(D56*100)/$D$67</f>
        <v>7.0657778152382084E-2</v>
      </c>
    </row>
    <row r="57" spans="1:11" ht="15" thickBot="1" x14ac:dyDescent="0.4">
      <c r="A57" s="282"/>
      <c r="B57" s="26" t="s">
        <v>36</v>
      </c>
      <c r="C57" s="17">
        <v>0</v>
      </c>
      <c r="D57" s="17">
        <v>0</v>
      </c>
      <c r="E57" s="34">
        <v>0</v>
      </c>
      <c r="F57" s="34">
        <f t="shared" si="2"/>
        <v>0</v>
      </c>
      <c r="G57" s="34">
        <v>0</v>
      </c>
      <c r="H57" s="32" t="e">
        <f t="shared" si="0"/>
        <v>#DIV/0!</v>
      </c>
      <c r="I57" s="21" t="e">
        <f t="shared" si="1"/>
        <v>#DIV/0!</v>
      </c>
      <c r="J57" s="33" t="e">
        <f t="shared" si="1"/>
        <v>#DIV/0!</v>
      </c>
      <c r="K57" s="22">
        <f>(D57*100)/$D$67</f>
        <v>0</v>
      </c>
    </row>
    <row r="58" spans="1:11" ht="15" thickBot="1" x14ac:dyDescent="0.4">
      <c r="A58" s="277">
        <v>73</v>
      </c>
      <c r="B58" s="55" t="s">
        <v>47</v>
      </c>
      <c r="C58" s="56">
        <f>SUM(C59:C60)</f>
        <v>150000</v>
      </c>
      <c r="D58" s="56">
        <f>SUM(D59:D60)</f>
        <v>150000</v>
      </c>
      <c r="E58" s="64">
        <f>SUM(E59:E60)</f>
        <v>0</v>
      </c>
      <c r="F58" s="64">
        <f>SUM(F59:F60)</f>
        <v>150000</v>
      </c>
      <c r="G58" s="64">
        <f>SUM(G59:G60)</f>
        <v>0</v>
      </c>
      <c r="H58" s="57"/>
      <c r="I58" s="57"/>
      <c r="J58" s="57"/>
      <c r="K58" s="62"/>
    </row>
    <row r="59" spans="1:11" x14ac:dyDescent="0.35">
      <c r="A59" s="278"/>
      <c r="B59" s="59" t="s">
        <v>35</v>
      </c>
      <c r="C59" s="60"/>
      <c r="D59" s="60"/>
      <c r="E59" s="80">
        <v>0</v>
      </c>
      <c r="F59" s="80">
        <f t="shared" si="2"/>
        <v>0</v>
      </c>
      <c r="G59" s="83">
        <v>0</v>
      </c>
      <c r="H59" s="52" t="e">
        <f t="shared" si="0"/>
        <v>#DIV/0!</v>
      </c>
      <c r="I59" s="53" t="e">
        <f t="shared" si="1"/>
        <v>#DIV/0!</v>
      </c>
      <c r="J59" s="65" t="e">
        <f t="shared" si="1"/>
        <v>#DIV/0!</v>
      </c>
      <c r="K59" s="54">
        <f>(D59*100)/$D$67</f>
        <v>0</v>
      </c>
    </row>
    <row r="60" spans="1:11" ht="15" thickBot="1" x14ac:dyDescent="0.4">
      <c r="A60" s="279"/>
      <c r="B60" s="26" t="s">
        <v>36</v>
      </c>
      <c r="C60" s="17">
        <v>150000</v>
      </c>
      <c r="D60" s="17">
        <v>150000</v>
      </c>
      <c r="E60" s="34">
        <v>0</v>
      </c>
      <c r="F60" s="34">
        <f t="shared" si="2"/>
        <v>150000</v>
      </c>
      <c r="G60" s="18">
        <v>0</v>
      </c>
      <c r="H60" s="21">
        <f t="shared" si="0"/>
        <v>0</v>
      </c>
      <c r="I60" s="21">
        <f t="shared" si="1"/>
        <v>100</v>
      </c>
      <c r="J60" s="33" t="e">
        <f t="shared" si="1"/>
        <v>#DIV/0!</v>
      </c>
      <c r="K60" s="22">
        <f>(D60*100)/$D$67</f>
        <v>0.21197333445714625</v>
      </c>
    </row>
    <row r="61" spans="1:11" ht="15" thickBot="1" x14ac:dyDescent="0.4">
      <c r="A61" s="277">
        <v>76</v>
      </c>
      <c r="B61" s="55" t="s">
        <v>12</v>
      </c>
      <c r="C61" s="56">
        <f>SUM(C62:C63)</f>
        <v>1600000</v>
      </c>
      <c r="D61" s="64">
        <f>SUM(D62:D63)</f>
        <v>1600000</v>
      </c>
      <c r="E61" s="64">
        <f>SUM(E62:E63)</f>
        <v>0</v>
      </c>
      <c r="F61" s="64">
        <f>SUM(F62:F63)</f>
        <v>1600000</v>
      </c>
      <c r="G61" s="64">
        <f>SUM(G62:G63)</f>
        <v>0</v>
      </c>
      <c r="H61" s="57"/>
      <c r="I61" s="57"/>
      <c r="J61" s="57"/>
      <c r="K61" s="62"/>
    </row>
    <row r="62" spans="1:11" x14ac:dyDescent="0.35">
      <c r="A62" s="278"/>
      <c r="B62" s="47" t="s">
        <v>30</v>
      </c>
      <c r="C62" s="84">
        <v>0</v>
      </c>
      <c r="D62" s="48">
        <v>0</v>
      </c>
      <c r="E62" s="85">
        <v>0</v>
      </c>
      <c r="F62" s="80">
        <f t="shared" si="2"/>
        <v>0</v>
      </c>
      <c r="G62" s="85">
        <v>0</v>
      </c>
      <c r="H62" s="53" t="e">
        <f t="shared" si="0"/>
        <v>#DIV/0!</v>
      </c>
      <c r="I62" s="53" t="e">
        <f t="shared" si="1"/>
        <v>#DIV/0!</v>
      </c>
      <c r="J62" s="65" t="e">
        <f t="shared" si="1"/>
        <v>#DIV/0!</v>
      </c>
      <c r="K62" s="54">
        <f>(D62*100)/$D$67</f>
        <v>0</v>
      </c>
    </row>
    <row r="63" spans="1:11" ht="15" thickBot="1" x14ac:dyDescent="0.4">
      <c r="A63" s="279"/>
      <c r="B63" s="36" t="s">
        <v>35</v>
      </c>
      <c r="C63" s="17">
        <v>1600000</v>
      </c>
      <c r="D63" s="17">
        <v>1600000</v>
      </c>
      <c r="E63" s="34">
        <v>0</v>
      </c>
      <c r="F63" s="19">
        <f t="shared" si="2"/>
        <v>1600000</v>
      </c>
      <c r="G63" s="34">
        <v>0</v>
      </c>
      <c r="H63" s="32">
        <f t="shared" si="0"/>
        <v>0</v>
      </c>
      <c r="I63" s="37">
        <f t="shared" si="1"/>
        <v>100</v>
      </c>
      <c r="J63" s="33" t="e">
        <f t="shared" si="1"/>
        <v>#DIV/0!</v>
      </c>
      <c r="K63" s="22">
        <v>1.83</v>
      </c>
    </row>
    <row r="64" spans="1:11" ht="15" thickBot="1" x14ac:dyDescent="0.4">
      <c r="A64" s="277">
        <v>75</v>
      </c>
      <c r="B64" s="55" t="s">
        <v>62</v>
      </c>
      <c r="C64" s="81">
        <f>SUM(C65:C66)</f>
        <v>150000</v>
      </c>
      <c r="D64" s="82">
        <f>SUM(D65:D66)</f>
        <v>150000</v>
      </c>
      <c r="E64" s="56">
        <f>SUM(E65:E66)</f>
        <v>37000</v>
      </c>
      <c r="F64" s="56">
        <f>SUM(F65:F66)</f>
        <v>113000</v>
      </c>
      <c r="G64" s="64">
        <f>SUM(G65:G66)</f>
        <v>0</v>
      </c>
      <c r="H64" s="89"/>
      <c r="I64" s="89"/>
      <c r="J64" s="90"/>
      <c r="K64" s="62"/>
    </row>
    <row r="65" spans="1:11" x14ac:dyDescent="0.35">
      <c r="A65" s="278"/>
      <c r="B65" s="86" t="s">
        <v>39</v>
      </c>
      <c r="C65" s="87">
        <v>100000</v>
      </c>
      <c r="D65" s="87">
        <v>100000</v>
      </c>
      <c r="E65" s="88">
        <v>37000</v>
      </c>
      <c r="F65" s="50">
        <f t="shared" si="2"/>
        <v>63000</v>
      </c>
      <c r="G65" s="51">
        <v>0</v>
      </c>
      <c r="H65" s="53">
        <f t="shared" si="0"/>
        <v>37</v>
      </c>
      <c r="I65" s="53">
        <f t="shared" si="1"/>
        <v>63</v>
      </c>
      <c r="J65" s="65">
        <f t="shared" si="1"/>
        <v>0</v>
      </c>
      <c r="K65" s="54">
        <f>(D65*100)/$D$67</f>
        <v>0.14131555630476417</v>
      </c>
    </row>
    <row r="66" spans="1:11" ht="15" thickBot="1" x14ac:dyDescent="0.4">
      <c r="A66" s="279"/>
      <c r="B66" s="26" t="s">
        <v>35</v>
      </c>
      <c r="C66" s="17">
        <v>50000</v>
      </c>
      <c r="D66" s="17">
        <v>50000</v>
      </c>
      <c r="E66" s="34">
        <v>0</v>
      </c>
      <c r="F66" s="19">
        <f t="shared" si="2"/>
        <v>50000</v>
      </c>
      <c r="G66" s="35">
        <v>0</v>
      </c>
      <c r="H66" s="32">
        <f t="shared" si="0"/>
        <v>0</v>
      </c>
      <c r="I66" s="21">
        <f t="shared" si="1"/>
        <v>100</v>
      </c>
      <c r="J66" s="33" t="e">
        <f t="shared" si="1"/>
        <v>#DIV/0!</v>
      </c>
      <c r="K66" s="22">
        <f>SUM(D66/D67)*100</f>
        <v>7.0657778152382084E-2</v>
      </c>
    </row>
    <row r="67" spans="1:11" ht="14.25" customHeight="1" thickBot="1" x14ac:dyDescent="0.4">
      <c r="A67" s="38" t="s">
        <v>25</v>
      </c>
      <c r="B67" s="39" t="s">
        <v>16</v>
      </c>
      <c r="C67" s="40">
        <f>SUM(C9+C12,C14,C17,C21,C26,C31,C33,C36,C40,C43,C46,C50,C55,C58,C61+C64)</f>
        <v>70240299</v>
      </c>
      <c r="D67" s="40">
        <f>SUM(D9+D12,D14,D17,D21,D26,D31,D33,D36,D40,D43,D46,D50,D55,D58,D61+D64)</f>
        <v>70763617.689999998</v>
      </c>
      <c r="E67" s="40">
        <f>SUM(E9+E12,E14,E17,E21,E26,E31,E33,E36,E40,E43,E46,E50,E55,E58,E61+E64)</f>
        <v>31974022.779999997</v>
      </c>
      <c r="F67" s="40">
        <f>SUM(F9+F12,F14,F17,F21,F26,F31,F33,F36,F40,F43,F46,F50,F55,F58,F61+F64)</f>
        <v>68025600.039999992</v>
      </c>
      <c r="G67" s="40">
        <f>SUM(G9+G12,G14,G17,G21,G26,G31,G33,G36,G40,G43,G46,G50,G55,G58,G61+G64)</f>
        <v>8080058.3600000003</v>
      </c>
      <c r="H67" s="41">
        <f t="shared" si="0"/>
        <v>45.184268164569012</v>
      </c>
      <c r="I67" s="41">
        <f t="shared" si="1"/>
        <v>96.130755126179849</v>
      </c>
      <c r="J67" s="41">
        <f t="shared" si="1"/>
        <v>25.270696826594307</v>
      </c>
      <c r="K67" s="42">
        <f>SUM(K9:K66)</f>
        <v>100.0031184590613</v>
      </c>
    </row>
    <row r="68" spans="1:11" x14ac:dyDescent="0.35">
      <c r="A68" s="1"/>
      <c r="B68" s="15" t="s">
        <v>56</v>
      </c>
      <c r="C68" s="1"/>
    </row>
    <row r="69" spans="1:11" x14ac:dyDescent="0.35">
      <c r="A69" s="1"/>
      <c r="B69" s="15" t="s">
        <v>27</v>
      </c>
      <c r="C69" s="1"/>
      <c r="E69" t="s">
        <v>26</v>
      </c>
    </row>
    <row r="70" spans="1:11" ht="21" x14ac:dyDescent="0.35">
      <c r="A70" s="44"/>
      <c r="B70" s="45" t="s">
        <v>28</v>
      </c>
      <c r="C70" s="44"/>
      <c r="D70" s="44"/>
      <c r="E70" s="44"/>
      <c r="F70" s="44"/>
      <c r="G70" s="44"/>
      <c r="H70" s="44"/>
      <c r="I70" s="44"/>
      <c r="J70" s="44"/>
      <c r="K70" s="44"/>
    </row>
  </sheetData>
  <mergeCells count="29">
    <mergeCell ref="C7:D7"/>
    <mergeCell ref="E7:E8"/>
    <mergeCell ref="A1:K1"/>
    <mergeCell ref="A2:K2"/>
    <mergeCell ref="A3:K3"/>
    <mergeCell ref="A4:K4"/>
    <mergeCell ref="H6:K6"/>
    <mergeCell ref="A6:A8"/>
    <mergeCell ref="B6:B8"/>
    <mergeCell ref="C6:G6"/>
    <mergeCell ref="F7:F8"/>
    <mergeCell ref="G7:G8"/>
    <mergeCell ref="A9:A11"/>
    <mergeCell ref="A12:A13"/>
    <mergeCell ref="A40:A42"/>
    <mergeCell ref="A21:A25"/>
    <mergeCell ref="A33:A35"/>
    <mergeCell ref="A36:A39"/>
    <mergeCell ref="A26:A30"/>
    <mergeCell ref="A31:A32"/>
    <mergeCell ref="A14:A16"/>
    <mergeCell ref="A17:A20"/>
    <mergeCell ref="A64:A66"/>
    <mergeCell ref="A43:A45"/>
    <mergeCell ref="A46:A49"/>
    <mergeCell ref="A50:A54"/>
    <mergeCell ref="A55:A57"/>
    <mergeCell ref="A58:A60"/>
    <mergeCell ref="A61:A63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77"/>
  <sheetViews>
    <sheetView view="pageLayout" topLeftCell="A58" zoomScaleNormal="100" workbookViewId="0">
      <selection activeCell="F77" sqref="F77"/>
    </sheetView>
  </sheetViews>
  <sheetFormatPr defaultRowHeight="14.5" x14ac:dyDescent="0.35"/>
  <cols>
    <col min="1" max="1" width="5.1796875" customWidth="1"/>
    <col min="2" max="2" width="27.90625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81640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85" t="s">
        <v>18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x14ac:dyDescent="0.35">
      <c r="A2" s="285" t="s">
        <v>46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x14ac:dyDescent="0.35">
      <c r="A3" s="285" t="s">
        <v>45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x14ac:dyDescent="0.35">
      <c r="A4" s="285" t="s">
        <v>40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69</v>
      </c>
      <c r="F6" s="2"/>
      <c r="G6" s="2"/>
      <c r="K6" s="2" t="s">
        <v>0</v>
      </c>
    </row>
    <row r="7" spans="1:11" ht="15" thickBot="1" x14ac:dyDescent="0.4">
      <c r="A7" s="295" t="s">
        <v>1</v>
      </c>
      <c r="B7" s="298" t="s">
        <v>2</v>
      </c>
      <c r="C7" s="301" t="s">
        <v>3</v>
      </c>
      <c r="D7" s="301"/>
      <c r="E7" s="301"/>
      <c r="F7" s="301"/>
      <c r="G7" s="302"/>
      <c r="H7" s="290" t="s">
        <v>13</v>
      </c>
      <c r="I7" s="291"/>
      <c r="J7" s="292"/>
      <c r="K7" s="293"/>
    </row>
    <row r="8" spans="1:11" x14ac:dyDescent="0.35">
      <c r="A8" s="296"/>
      <c r="B8" s="299"/>
      <c r="C8" s="294" t="s">
        <v>20</v>
      </c>
      <c r="D8" s="288"/>
      <c r="E8" s="288" t="s">
        <v>4</v>
      </c>
      <c r="F8" s="288" t="s">
        <v>21</v>
      </c>
      <c r="G8" s="286" t="s">
        <v>22</v>
      </c>
      <c r="H8" s="13"/>
      <c r="I8" s="14"/>
      <c r="J8" s="14"/>
      <c r="K8" s="27"/>
    </row>
    <row r="9" spans="1:11" ht="29.5" thickBot="1" x14ac:dyDescent="0.4">
      <c r="A9" s="297"/>
      <c r="B9" s="300"/>
      <c r="C9" s="46" t="s">
        <v>19</v>
      </c>
      <c r="D9" s="28" t="s">
        <v>29</v>
      </c>
      <c r="E9" s="289"/>
      <c r="F9" s="289"/>
      <c r="G9" s="287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277">
        <v>801</v>
      </c>
      <c r="B10" s="55" t="s">
        <v>54</v>
      </c>
      <c r="C10" s="56">
        <f>SUM(C11:C12)</f>
        <v>59279716</v>
      </c>
      <c r="D10" s="56">
        <v>58829716</v>
      </c>
      <c r="E10" s="56">
        <f>SUM(E11:E12)</f>
        <v>29725787.199999999</v>
      </c>
      <c r="F10" s="56">
        <v>58829716</v>
      </c>
      <c r="G10" s="56">
        <f>SUM(G11:G12)</f>
        <v>9581066.9299999997</v>
      </c>
      <c r="H10" s="57"/>
      <c r="I10" s="57"/>
      <c r="J10" s="57"/>
      <c r="K10" s="58"/>
    </row>
    <row r="11" spans="1:11" ht="15" thickBot="1" x14ac:dyDescent="0.4">
      <c r="A11" s="278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(D11*100)/$D$74</f>
        <v>0</v>
      </c>
    </row>
    <row r="12" spans="1:11" ht="15" thickBot="1" x14ac:dyDescent="0.4">
      <c r="A12" s="279"/>
      <c r="B12" s="43" t="s">
        <v>30</v>
      </c>
      <c r="C12" s="17">
        <v>59279716</v>
      </c>
      <c r="D12" s="17">
        <v>59279716</v>
      </c>
      <c r="E12" s="18">
        <v>29725787.199999999</v>
      </c>
      <c r="F12" s="19">
        <f>SUM(D12-E12)</f>
        <v>29553928.800000001</v>
      </c>
      <c r="G12" s="20">
        <v>9581066.9299999997</v>
      </c>
      <c r="H12" s="21">
        <f>SUM(E12/D12*100)</f>
        <v>50.144955485279318</v>
      </c>
      <c r="I12" s="21">
        <f>SUM(F12/D12*100)</f>
        <v>49.855044514720689</v>
      </c>
      <c r="J12" s="52">
        <f>SUM(G12/E12*100)</f>
        <v>32.231499423503912</v>
      </c>
      <c r="K12" s="22">
        <v>81.81</v>
      </c>
    </row>
    <row r="13" spans="1:11" ht="15" thickBot="1" x14ac:dyDescent="0.4">
      <c r="A13" s="277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236606.67</v>
      </c>
      <c r="F13" s="56">
        <f>SUM(F14:F14)</f>
        <v>113393.32999999999</v>
      </c>
      <c r="G13" s="64">
        <f>SUM(G14:G14)</f>
        <v>236604.38</v>
      </c>
      <c r="H13" s="57"/>
      <c r="I13" s="57"/>
      <c r="J13" s="57"/>
      <c r="K13" s="62"/>
    </row>
    <row r="14" spans="1:11" ht="15" thickBot="1" x14ac:dyDescent="0.4">
      <c r="A14" s="278"/>
      <c r="B14" s="59" t="s">
        <v>34</v>
      </c>
      <c r="C14" s="60">
        <v>350000</v>
      </c>
      <c r="D14" s="60">
        <v>350000</v>
      </c>
      <c r="E14" s="51">
        <v>236606.67</v>
      </c>
      <c r="F14" s="50">
        <f>SUM(D14-E14)</f>
        <v>113393.32999999999</v>
      </c>
      <c r="G14" s="51">
        <v>236604.38</v>
      </c>
      <c r="H14" s="53">
        <f t="shared" ref="H14:H74" si="0">SUM(E14/D14*100)</f>
        <v>67.601905714285721</v>
      </c>
      <c r="I14" s="53">
        <f t="shared" ref="I14:J74" si="1">SUM(F14/D14*100)</f>
        <v>32.398094285714279</v>
      </c>
      <c r="J14" s="52">
        <f>SUM(G14/E14*100)</f>
        <v>99.999032149009153</v>
      </c>
      <c r="K14" s="54">
        <f>(D14*100)/$D$74</f>
        <v>0.49257689220037931</v>
      </c>
    </row>
    <row r="15" spans="1:11" ht="15" thickBot="1" x14ac:dyDescent="0.4">
      <c r="A15" s="277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76994.06</v>
      </c>
      <c r="F15" s="56">
        <f>SUM(F16:F17)</f>
        <v>423005.94</v>
      </c>
      <c r="G15" s="64">
        <f>SUM(G16:G17)</f>
        <v>60680.66</v>
      </c>
      <c r="H15" s="57"/>
      <c r="I15" s="57"/>
      <c r="J15" s="57"/>
      <c r="K15" s="62"/>
    </row>
    <row r="16" spans="1:11" x14ac:dyDescent="0.35">
      <c r="A16" s="278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3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(D16*100)/$D$74</f>
        <v>0</v>
      </c>
    </row>
    <row r="17" spans="1:11" ht="15" thickBot="1" x14ac:dyDescent="0.4">
      <c r="A17" s="279"/>
      <c r="B17" s="26" t="s">
        <v>32</v>
      </c>
      <c r="C17" s="17">
        <v>500000</v>
      </c>
      <c r="D17" s="17">
        <v>500000</v>
      </c>
      <c r="E17" s="20">
        <v>76994.06</v>
      </c>
      <c r="F17" s="19">
        <f t="shared" si="2"/>
        <v>423005.94</v>
      </c>
      <c r="G17" s="20">
        <v>60680.66</v>
      </c>
      <c r="H17" s="21">
        <f t="shared" si="0"/>
        <v>15.398812000000001</v>
      </c>
      <c r="I17" s="21">
        <f t="shared" si="1"/>
        <v>84.601188000000008</v>
      </c>
      <c r="J17" s="21">
        <f t="shared" si="1"/>
        <v>78.81213174107198</v>
      </c>
      <c r="K17" s="22">
        <v>0.4</v>
      </c>
    </row>
    <row r="18" spans="1:11" ht="15" thickBot="1" x14ac:dyDescent="0.4">
      <c r="A18" s="277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2776837.73</v>
      </c>
      <c r="F18" s="56">
        <f>SUM(F19:F21)</f>
        <v>3252429.27</v>
      </c>
      <c r="G18" s="64">
        <f>SUM(G19:G21)</f>
        <v>1782203.58</v>
      </c>
      <c r="H18" s="57"/>
      <c r="I18" s="57"/>
      <c r="J18" s="57"/>
      <c r="K18" s="62"/>
    </row>
    <row r="19" spans="1:11" x14ac:dyDescent="0.35">
      <c r="A19" s="278"/>
      <c r="B19" s="59" t="s">
        <v>30</v>
      </c>
      <c r="C19" s="60">
        <v>2819341</v>
      </c>
      <c r="D19" s="60">
        <v>2819341</v>
      </c>
      <c r="E19" s="51">
        <v>1253787.6000000001</v>
      </c>
      <c r="F19" s="50">
        <f t="shared" si="2"/>
        <v>1565553.4</v>
      </c>
      <c r="G19" s="51">
        <v>866948.61</v>
      </c>
      <c r="H19" s="53">
        <f t="shared" si="0"/>
        <v>44.47094551528177</v>
      </c>
      <c r="I19" s="53">
        <f t="shared" si="1"/>
        <v>55.52905448471823</v>
      </c>
      <c r="J19" s="53">
        <f t="shared" si="1"/>
        <v>69.146369767893688</v>
      </c>
      <c r="K19" s="54">
        <v>4.5</v>
      </c>
    </row>
    <row r="20" spans="1:11" ht="15" thickBot="1" x14ac:dyDescent="0.4">
      <c r="A20" s="278"/>
      <c r="B20" s="26" t="s">
        <v>33</v>
      </c>
      <c r="C20" s="24">
        <v>0</v>
      </c>
      <c r="D20" s="24">
        <v>0</v>
      </c>
      <c r="E20" s="20">
        <v>0</v>
      </c>
      <c r="F20" s="34">
        <f t="shared" si="2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(D20*100)/$D$74</f>
        <v>0</v>
      </c>
    </row>
    <row r="21" spans="1:11" ht="15" thickBot="1" x14ac:dyDescent="0.4">
      <c r="A21" s="279"/>
      <c r="B21" s="66" t="s">
        <v>31</v>
      </c>
      <c r="C21" s="67">
        <v>3209926</v>
      </c>
      <c r="D21" s="67">
        <v>3209926</v>
      </c>
      <c r="E21" s="91">
        <v>1523050.13</v>
      </c>
      <c r="F21" s="69">
        <f t="shared" si="2"/>
        <v>1686875.87</v>
      </c>
      <c r="G21" s="91">
        <v>915254.97</v>
      </c>
      <c r="H21" s="21">
        <f t="shared" si="0"/>
        <v>47.448138368298828</v>
      </c>
      <c r="I21" s="21">
        <f t="shared" si="1"/>
        <v>52.551861631701172</v>
      </c>
      <c r="J21" s="21">
        <f t="shared" si="1"/>
        <v>60.093555160919095</v>
      </c>
      <c r="K21" s="74">
        <v>4.4800000000000004</v>
      </c>
    </row>
    <row r="22" spans="1:11" ht="15" thickBot="1" x14ac:dyDescent="0.4">
      <c r="A22" s="277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360850.04</v>
      </c>
      <c r="F22" s="56">
        <f>SUM(F23:F27)</f>
        <v>614655.66</v>
      </c>
      <c r="G22" s="64">
        <f>SUM(G23:G27)</f>
        <v>34649.899999999994</v>
      </c>
      <c r="H22" s="57"/>
      <c r="I22" s="57"/>
      <c r="J22" s="57"/>
      <c r="K22" s="62"/>
    </row>
    <row r="23" spans="1:11" x14ac:dyDescent="0.35">
      <c r="A23" s="278"/>
      <c r="B23" s="59" t="s">
        <v>57</v>
      </c>
      <c r="C23" s="60">
        <v>400000</v>
      </c>
      <c r="D23" s="60">
        <v>400000</v>
      </c>
      <c r="E23" s="51">
        <v>169356</v>
      </c>
      <c r="F23" s="50">
        <f t="shared" si="2"/>
        <v>230644</v>
      </c>
      <c r="G23" s="51">
        <v>34625.31</v>
      </c>
      <c r="H23" s="53">
        <f t="shared" si="0"/>
        <v>42.338999999999999</v>
      </c>
      <c r="I23" s="53">
        <f t="shared" si="1"/>
        <v>57.660999999999994</v>
      </c>
      <c r="J23" s="65">
        <f t="shared" si="1"/>
        <v>20.445280946644935</v>
      </c>
      <c r="K23" s="54">
        <f>(D23*100)/$D$74</f>
        <v>0.56294501965757637</v>
      </c>
    </row>
    <row r="24" spans="1:11" ht="15" thickBot="1" x14ac:dyDescent="0.4">
      <c r="A24" s="278"/>
      <c r="B24" s="26" t="s">
        <v>58</v>
      </c>
      <c r="C24" s="17">
        <v>100000</v>
      </c>
      <c r="D24" s="17">
        <v>100000</v>
      </c>
      <c r="E24" s="20">
        <v>23.96</v>
      </c>
      <c r="F24" s="19">
        <f t="shared" si="2"/>
        <v>99976.04</v>
      </c>
      <c r="G24" s="20">
        <v>23.96</v>
      </c>
      <c r="H24" s="32">
        <f t="shared" si="0"/>
        <v>2.3959999999999999E-2</v>
      </c>
      <c r="I24" s="21">
        <f t="shared" si="1"/>
        <v>99.976039999999983</v>
      </c>
      <c r="J24" s="33">
        <f t="shared" si="1"/>
        <v>100</v>
      </c>
      <c r="K24" s="22">
        <f>(D24*100)/$D$74</f>
        <v>0.14073625491439409</v>
      </c>
    </row>
    <row r="25" spans="1:11" ht="15" thickBot="1" x14ac:dyDescent="0.4">
      <c r="A25" s="278"/>
      <c r="B25" s="66" t="s">
        <v>59</v>
      </c>
      <c r="C25" s="95">
        <v>0</v>
      </c>
      <c r="D25" s="67">
        <v>337343.2</v>
      </c>
      <c r="E25" s="91">
        <v>191470.07999999999</v>
      </c>
      <c r="F25" s="19">
        <f t="shared" si="2"/>
        <v>145873.12000000002</v>
      </c>
      <c r="G25" s="20">
        <v>0.63</v>
      </c>
      <c r="H25" s="32">
        <f t="shared" si="0"/>
        <v>56.758245015758426</v>
      </c>
      <c r="I25" s="21">
        <f t="shared" si="1"/>
        <v>43.241754984241574</v>
      </c>
      <c r="J25" s="33">
        <f t="shared" si="1"/>
        <v>3.2903313144278212E-4</v>
      </c>
      <c r="K25" s="22">
        <f>(D25*100)/$D$74</f>
        <v>0.47476418588837427</v>
      </c>
    </row>
    <row r="26" spans="1:11" ht="15" thickBot="1" x14ac:dyDescent="0.4">
      <c r="A26" s="278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2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(D26*100)/$D$74</f>
        <v>3.7909421305015761E-2</v>
      </c>
    </row>
    <row r="27" spans="1:11" ht="15" thickBot="1" x14ac:dyDescent="0.4">
      <c r="A27" s="279"/>
      <c r="B27" s="66" t="s">
        <v>38</v>
      </c>
      <c r="C27" s="67">
        <v>111226</v>
      </c>
      <c r="D27" s="67">
        <v>111226</v>
      </c>
      <c r="E27" s="91"/>
      <c r="F27" s="69">
        <f t="shared" si="2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(D27*100)/$D$74</f>
        <v>0.15653530689108397</v>
      </c>
    </row>
    <row r="28" spans="1:11" ht="15" thickBot="1" x14ac:dyDescent="0.4">
      <c r="A28" s="277">
        <v>38</v>
      </c>
      <c r="B28" s="55" t="s">
        <v>52</v>
      </c>
      <c r="C28" s="64">
        <f>SUM(C29:C33)</f>
        <v>105090</v>
      </c>
      <c r="D28" s="56">
        <f>SUM(D29:D33)</f>
        <v>283649.33999999997</v>
      </c>
      <c r="E28" s="64">
        <f>SUM(E29:E33)</f>
        <v>102252.75</v>
      </c>
      <c r="F28" s="56">
        <f>SUM(F29:F33)</f>
        <v>181396.59</v>
      </c>
      <c r="G28" s="64">
        <f>SUM(G29:G33)</f>
        <v>92526.24</v>
      </c>
      <c r="H28" s="57"/>
      <c r="I28" s="57"/>
      <c r="J28" s="57"/>
      <c r="K28" s="62"/>
    </row>
    <row r="29" spans="1:11" x14ac:dyDescent="0.35">
      <c r="A29" s="278"/>
      <c r="B29" s="59" t="s">
        <v>35</v>
      </c>
      <c r="C29" s="60">
        <v>100000</v>
      </c>
      <c r="D29" s="60">
        <v>100000</v>
      </c>
      <c r="E29" s="51">
        <v>0</v>
      </c>
      <c r="F29" s="50">
        <f t="shared" si="2"/>
        <v>100000</v>
      </c>
      <c r="G29" s="51">
        <v>0</v>
      </c>
      <c r="H29" s="52">
        <f t="shared" si="0"/>
        <v>0</v>
      </c>
      <c r="I29" s="53">
        <f t="shared" si="1"/>
        <v>100</v>
      </c>
      <c r="J29" s="65" t="e">
        <f t="shared" si="1"/>
        <v>#DIV/0!</v>
      </c>
      <c r="K29" s="54">
        <f>(D29*100)/$D$74</f>
        <v>0.14073625491439409</v>
      </c>
    </row>
    <row r="30" spans="1:11" x14ac:dyDescent="0.35">
      <c r="A30" s="278"/>
      <c r="B30" s="3" t="s">
        <v>37</v>
      </c>
      <c r="C30" s="4">
        <v>1000</v>
      </c>
      <c r="D30" s="4">
        <v>1000</v>
      </c>
      <c r="E30" s="12">
        <v>0.23</v>
      </c>
      <c r="F30" s="5">
        <f t="shared" si="2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(D30*100)/$D$74</f>
        <v>1.4073625491439409E-3</v>
      </c>
    </row>
    <row r="31" spans="1:11" x14ac:dyDescent="0.35">
      <c r="A31" s="278"/>
      <c r="B31" s="96" t="s">
        <v>59</v>
      </c>
      <c r="C31" s="104">
        <v>0</v>
      </c>
      <c r="D31" s="97">
        <v>174869.34</v>
      </c>
      <c r="E31" s="98">
        <v>102252.52</v>
      </c>
      <c r="F31" s="99">
        <f t="shared" si="2"/>
        <v>72616.819999999992</v>
      </c>
      <c r="G31" s="12">
        <v>92526.02</v>
      </c>
      <c r="H31" s="100">
        <f t="shared" si="0"/>
        <v>58.473669540926963</v>
      </c>
      <c r="I31" s="101">
        <f t="shared" si="1"/>
        <v>41.526330459073044</v>
      </c>
      <c r="J31" s="10">
        <f t="shared" si="1"/>
        <v>90.487764995914034</v>
      </c>
      <c r="K31" s="103">
        <f>(D31*100)/$D$74</f>
        <v>0.24610456010951851</v>
      </c>
    </row>
    <row r="32" spans="1:11" x14ac:dyDescent="0.35">
      <c r="A32" s="278"/>
      <c r="B32" s="96" t="s">
        <v>64</v>
      </c>
      <c r="C32" s="104">
        <v>0</v>
      </c>
      <c r="D32" s="97">
        <v>3690</v>
      </c>
      <c r="E32" s="98">
        <v>0</v>
      </c>
      <c r="F32" s="99">
        <f t="shared" si="2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(D32*100)/$D$74</f>
        <v>5.1931678063411417E-3</v>
      </c>
    </row>
    <row r="33" spans="1:11" ht="15" thickBot="1" x14ac:dyDescent="0.4">
      <c r="A33" s="279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2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(D33*100)/$D$74</f>
        <v>5.7561128259987181E-3</v>
      </c>
    </row>
    <row r="34" spans="1:11" ht="15" thickBot="1" x14ac:dyDescent="0.4">
      <c r="A34" s="277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57"/>
      <c r="I34" s="57"/>
      <c r="J34" s="57"/>
      <c r="K34" s="62"/>
    </row>
    <row r="35" spans="1:11" ht="15" thickBot="1" x14ac:dyDescent="0.4">
      <c r="A35" s="279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2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(D35*100)/$D$74</f>
        <v>7.0368127457197047E-2</v>
      </c>
    </row>
    <row r="36" spans="1:11" ht="15" thickBot="1" x14ac:dyDescent="0.4">
      <c r="A36" s="277">
        <v>39</v>
      </c>
      <c r="B36" s="55" t="s">
        <v>50</v>
      </c>
      <c r="C36" s="61">
        <f>SUM(C37+C39)</f>
        <v>150000</v>
      </c>
      <c r="D36" s="64">
        <f>SUM(D37:D39)</f>
        <v>201739.97</v>
      </c>
      <c r="E36" s="64">
        <f>SUM(E37:E39)</f>
        <v>32500</v>
      </c>
      <c r="F36" s="78">
        <f t="shared" si="2"/>
        <v>169239.97</v>
      </c>
      <c r="G36" s="64">
        <f>SUM(G37:G39)</f>
        <v>1280</v>
      </c>
      <c r="H36" s="57"/>
      <c r="I36" s="57"/>
      <c r="J36" s="57"/>
      <c r="K36" s="62"/>
    </row>
    <row r="37" spans="1:11" ht="15" thickBot="1" x14ac:dyDescent="0.4">
      <c r="A37" s="278"/>
      <c r="B37" s="92" t="s">
        <v>32</v>
      </c>
      <c r="C37" s="93">
        <v>50000</v>
      </c>
      <c r="D37" s="94">
        <v>50000</v>
      </c>
      <c r="E37" s="94">
        <v>32500</v>
      </c>
      <c r="F37" s="69">
        <f>SUM(D37-E37)</f>
        <v>17500</v>
      </c>
      <c r="G37" s="77">
        <v>1280</v>
      </c>
      <c r="H37" s="71">
        <f t="shared" si="0"/>
        <v>65</v>
      </c>
      <c r="I37" s="72">
        <f t="shared" si="1"/>
        <v>35</v>
      </c>
      <c r="J37" s="73">
        <f t="shared" si="1"/>
        <v>3.9384615384615387</v>
      </c>
      <c r="K37" s="74">
        <f>(D37*100)/$D$74</f>
        <v>7.0368127457197047E-2</v>
      </c>
    </row>
    <row r="38" spans="1:11" ht="15" thickBot="1" x14ac:dyDescent="0.4">
      <c r="A38" s="278"/>
      <c r="B38" s="92" t="s">
        <v>65</v>
      </c>
      <c r="C38" s="116">
        <v>0</v>
      </c>
      <c r="D38" s="94">
        <v>51739.97</v>
      </c>
      <c r="E38" s="94">
        <v>0</v>
      </c>
      <c r="F38" s="69">
        <f>SUM(D38-E38)</f>
        <v>51739.97</v>
      </c>
      <c r="G38" s="77">
        <v>0</v>
      </c>
      <c r="H38" s="71">
        <f t="shared" si="0"/>
        <v>0</v>
      </c>
      <c r="I38" s="72">
        <f t="shared" si="1"/>
        <v>100</v>
      </c>
      <c r="J38" s="73" t="e">
        <f t="shared" si="1"/>
        <v>#DIV/0!</v>
      </c>
      <c r="K38" s="74">
        <f>(D38*100)/$D$74</f>
        <v>7.2816896071831019E-2</v>
      </c>
    </row>
    <row r="39" spans="1:11" ht="15" thickBot="1" x14ac:dyDescent="0.4">
      <c r="A39" s="279"/>
      <c r="B39" s="66" t="s">
        <v>35</v>
      </c>
      <c r="C39" s="67">
        <v>100000</v>
      </c>
      <c r="D39" s="67">
        <v>100000</v>
      </c>
      <c r="E39" s="76">
        <v>0</v>
      </c>
      <c r="F39" s="69">
        <f>SUM(D39-E39)</f>
        <v>100000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(D39*100)/$D$74</f>
        <v>0.14073625491439409</v>
      </c>
    </row>
    <row r="40" spans="1:11" ht="15" thickBot="1" x14ac:dyDescent="0.4">
      <c r="A40" s="280" t="s">
        <v>42</v>
      </c>
      <c r="B40" s="55" t="s">
        <v>70</v>
      </c>
      <c r="C40" s="64">
        <f>SUM(C41:C43)</f>
        <v>65000</v>
      </c>
      <c r="D40" s="64">
        <f>SUM(D41:D43)</f>
        <v>120359.20999999999</v>
      </c>
      <c r="E40" s="64">
        <f>SUM(E41:E43)</f>
        <v>0</v>
      </c>
      <c r="F40" s="64">
        <f>SUM(F41:F43)</f>
        <v>120359.20999999999</v>
      </c>
      <c r="G40" s="64">
        <f>SUM(G41:G43)</f>
        <v>0</v>
      </c>
      <c r="H40" s="57"/>
      <c r="I40" s="57"/>
      <c r="J40" s="57"/>
      <c r="K40" s="62"/>
    </row>
    <row r="41" spans="1:11" x14ac:dyDescent="0.35">
      <c r="A41" s="281"/>
      <c r="B41" s="59" t="s">
        <v>35</v>
      </c>
      <c r="C41" s="60">
        <v>50000</v>
      </c>
      <c r="D41" s="60">
        <v>50000</v>
      </c>
      <c r="E41" s="51">
        <v>0</v>
      </c>
      <c r="F41" s="50">
        <f t="shared" si="2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(D41*100)/$D$74</f>
        <v>7.0368127457197047E-2</v>
      </c>
    </row>
    <row r="42" spans="1:11" x14ac:dyDescent="0.35">
      <c r="A42" s="281"/>
      <c r="B42" s="3" t="s">
        <v>37</v>
      </c>
      <c r="C42" s="4">
        <v>15000</v>
      </c>
      <c r="D42" s="4">
        <v>15000</v>
      </c>
      <c r="E42" s="12">
        <v>0</v>
      </c>
      <c r="F42" s="5">
        <f t="shared" si="2"/>
        <v>15000</v>
      </c>
      <c r="G42" s="7">
        <v>0</v>
      </c>
      <c r="H42" s="8">
        <f t="shared" si="0"/>
        <v>0</v>
      </c>
      <c r="I42" s="6">
        <f t="shared" si="1"/>
        <v>100</v>
      </c>
      <c r="J42" s="10" t="e">
        <f t="shared" si="1"/>
        <v>#DIV/0!</v>
      </c>
      <c r="K42" s="16">
        <f>(D42*100)/$D$74</f>
        <v>2.1110438237159114E-2</v>
      </c>
    </row>
    <row r="43" spans="1:11" ht="15" thickBot="1" x14ac:dyDescent="0.4">
      <c r="A43" s="282"/>
      <c r="B43" s="26" t="s">
        <v>66</v>
      </c>
      <c r="C43" s="24">
        <v>0</v>
      </c>
      <c r="D43" s="24">
        <v>55359.21</v>
      </c>
      <c r="E43" s="20">
        <v>0</v>
      </c>
      <c r="F43" s="34">
        <f>SUM(D43-E43)</f>
        <v>55359.21</v>
      </c>
      <c r="G43" s="35">
        <v>0</v>
      </c>
      <c r="H43" s="32">
        <f t="shared" si="0"/>
        <v>0</v>
      </c>
      <c r="I43" s="21">
        <f t="shared" si="1"/>
        <v>100</v>
      </c>
      <c r="J43" s="33" t="e">
        <f t="shared" si="1"/>
        <v>#DIV/0!</v>
      </c>
      <c r="K43" s="22">
        <f>(D43*100)/$D$74</f>
        <v>7.7910478904194738E-2</v>
      </c>
    </row>
    <row r="44" spans="1:11" ht="15" thickBot="1" x14ac:dyDescent="0.4">
      <c r="A44" s="277">
        <v>41</v>
      </c>
      <c r="B44" s="55" t="s">
        <v>8</v>
      </c>
      <c r="C44" s="81">
        <f>SUM(C45:C46)</f>
        <v>100000</v>
      </c>
      <c r="D44" s="56">
        <f>SUM(D45:D46)</f>
        <v>100000</v>
      </c>
      <c r="E44" s="56">
        <f>SUM(E45:E46)</f>
        <v>5000</v>
      </c>
      <c r="F44" s="56">
        <f>SUM(F45:F46)</f>
        <v>95000</v>
      </c>
      <c r="G44" s="64">
        <f>SUM(G45:G46)</f>
        <v>0</v>
      </c>
      <c r="H44" s="57"/>
      <c r="I44" s="57"/>
      <c r="J44" s="57"/>
      <c r="K44" s="62"/>
    </row>
    <row r="45" spans="1:11" x14ac:dyDescent="0.35">
      <c r="A45" s="278"/>
      <c r="B45" s="59" t="s">
        <v>35</v>
      </c>
      <c r="C45" s="60">
        <v>50000</v>
      </c>
      <c r="D45" s="60">
        <v>50000</v>
      </c>
      <c r="E45" s="80">
        <v>0</v>
      </c>
      <c r="F45" s="50">
        <f t="shared" si="2"/>
        <v>50000</v>
      </c>
      <c r="G45" s="79">
        <v>0</v>
      </c>
      <c r="H45" s="52">
        <f t="shared" si="0"/>
        <v>0</v>
      </c>
      <c r="I45" s="53">
        <f t="shared" si="1"/>
        <v>100</v>
      </c>
      <c r="J45" s="65" t="e">
        <f t="shared" si="1"/>
        <v>#DIV/0!</v>
      </c>
      <c r="K45" s="54">
        <f>(D45*100)/$D$74</f>
        <v>7.0368127457197047E-2</v>
      </c>
    </row>
    <row r="46" spans="1:11" ht="15" thickBot="1" x14ac:dyDescent="0.4">
      <c r="A46" s="279"/>
      <c r="B46" s="26" t="s">
        <v>37</v>
      </c>
      <c r="C46" s="17">
        <v>50000</v>
      </c>
      <c r="D46" s="17">
        <v>50000</v>
      </c>
      <c r="E46" s="19">
        <v>5000</v>
      </c>
      <c r="F46" s="19">
        <f t="shared" si="2"/>
        <v>45000</v>
      </c>
      <c r="G46" s="35">
        <v>0</v>
      </c>
      <c r="H46" s="21">
        <f t="shared" si="0"/>
        <v>10</v>
      </c>
      <c r="I46" s="21">
        <f t="shared" si="1"/>
        <v>90</v>
      </c>
      <c r="J46" s="33">
        <f t="shared" si="1"/>
        <v>0</v>
      </c>
      <c r="K46" s="22">
        <f>(D46*100)/$D$74</f>
        <v>7.0368127457197047E-2</v>
      </c>
    </row>
    <row r="47" spans="1:11" ht="15" thickBot="1" x14ac:dyDescent="0.4">
      <c r="A47" s="277">
        <v>42</v>
      </c>
      <c r="B47" s="55" t="s">
        <v>49</v>
      </c>
      <c r="C47" s="81">
        <f>SUM(C48:C49)</f>
        <v>50000</v>
      </c>
      <c r="D47" s="56">
        <f>SUM(D48:D49)</f>
        <v>50000</v>
      </c>
      <c r="E47" s="56">
        <f>SUM(E48:E49)</f>
        <v>5000</v>
      </c>
      <c r="F47" s="56">
        <f>SUM(F48:F49)</f>
        <v>45000</v>
      </c>
      <c r="G47" s="64">
        <f>SUM(G48:G49)</f>
        <v>0</v>
      </c>
      <c r="H47" s="57"/>
      <c r="I47" s="57"/>
      <c r="J47" s="57"/>
      <c r="K47" s="62"/>
    </row>
    <row r="48" spans="1:11" x14ac:dyDescent="0.35">
      <c r="A48" s="278"/>
      <c r="B48" s="59" t="s">
        <v>58</v>
      </c>
      <c r="C48" s="107">
        <v>0</v>
      </c>
      <c r="D48" s="107">
        <v>0</v>
      </c>
      <c r="E48" s="80">
        <v>0</v>
      </c>
      <c r="F48" s="80">
        <f t="shared" si="2"/>
        <v>0</v>
      </c>
      <c r="G48" s="79">
        <v>0</v>
      </c>
      <c r="H48" s="52" t="e">
        <f t="shared" si="0"/>
        <v>#DIV/0!</v>
      </c>
      <c r="I48" s="53" t="e">
        <f t="shared" si="1"/>
        <v>#DIV/0!</v>
      </c>
      <c r="J48" s="65" t="e">
        <f t="shared" si="1"/>
        <v>#DIV/0!</v>
      </c>
      <c r="K48" s="54">
        <f>(D48*100)/$D$74</f>
        <v>0</v>
      </c>
    </row>
    <row r="49" spans="1:11" ht="15" thickBot="1" x14ac:dyDescent="0.4">
      <c r="A49" s="279"/>
      <c r="B49" s="26" t="s">
        <v>36</v>
      </c>
      <c r="C49" s="17">
        <v>50000</v>
      </c>
      <c r="D49" s="17">
        <v>50000</v>
      </c>
      <c r="E49" s="19">
        <v>5000</v>
      </c>
      <c r="F49" s="19">
        <f t="shared" si="2"/>
        <v>45000</v>
      </c>
      <c r="G49" s="35">
        <v>0</v>
      </c>
      <c r="H49" s="21">
        <f t="shared" si="0"/>
        <v>10</v>
      </c>
      <c r="I49" s="21">
        <f t="shared" si="1"/>
        <v>90</v>
      </c>
      <c r="J49" s="33">
        <f t="shared" si="1"/>
        <v>0</v>
      </c>
      <c r="K49" s="22">
        <f>(D49*100)/$D$74</f>
        <v>7.0368127457197047E-2</v>
      </c>
    </row>
    <row r="50" spans="1:11" ht="15" thickBot="1" x14ac:dyDescent="0.4">
      <c r="A50" s="277">
        <v>57</v>
      </c>
      <c r="B50" s="55" t="s">
        <v>9</v>
      </c>
      <c r="C50" s="64">
        <f>SUM(C51:C54)</f>
        <v>300000</v>
      </c>
      <c r="D50" s="82">
        <f>SUM(D51:D54)</f>
        <v>306395</v>
      </c>
      <c r="E50" s="64">
        <f>SUM(E51:E54)</f>
        <v>3198.98</v>
      </c>
      <c r="F50" s="56">
        <f>SUM(F51:F54)</f>
        <v>303196.02</v>
      </c>
      <c r="G50" s="64">
        <f>SUM(G51:G54)</f>
        <v>0</v>
      </c>
      <c r="H50" s="57"/>
      <c r="I50" s="57"/>
      <c r="J50" s="57"/>
      <c r="K50" s="62"/>
    </row>
    <row r="51" spans="1:11" x14ac:dyDescent="0.35">
      <c r="A51" s="278"/>
      <c r="B51" s="59" t="s">
        <v>35</v>
      </c>
      <c r="C51" s="60">
        <v>150000</v>
      </c>
      <c r="D51" s="60">
        <v>150000</v>
      </c>
      <c r="E51" s="80">
        <v>0</v>
      </c>
      <c r="F51" s="50">
        <f t="shared" si="2"/>
        <v>150000</v>
      </c>
      <c r="G51" s="80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(D51*100)/$D$74</f>
        <v>0.21110438237159113</v>
      </c>
    </row>
    <row r="52" spans="1:11" x14ac:dyDescent="0.35">
      <c r="A52" s="278"/>
      <c r="B52" s="3" t="s">
        <v>30</v>
      </c>
      <c r="C52" s="11">
        <v>0</v>
      </c>
      <c r="D52" s="11">
        <v>0</v>
      </c>
      <c r="E52" s="9">
        <v>0</v>
      </c>
      <c r="F52" s="9">
        <f t="shared" si="2"/>
        <v>0</v>
      </c>
      <c r="G52" s="9">
        <v>0</v>
      </c>
      <c r="H52" s="6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(D52*100)/$D$74</f>
        <v>0</v>
      </c>
    </row>
    <row r="53" spans="1:11" x14ac:dyDescent="0.35">
      <c r="A53" s="278"/>
      <c r="B53" s="96" t="s">
        <v>67</v>
      </c>
      <c r="C53" s="104">
        <v>0</v>
      </c>
      <c r="D53" s="104">
        <v>6395</v>
      </c>
      <c r="E53" s="9">
        <v>0</v>
      </c>
      <c r="F53" s="9">
        <f t="shared" si="2"/>
        <v>6395</v>
      </c>
      <c r="G53" s="9">
        <v>0</v>
      </c>
      <c r="H53" s="8">
        <f t="shared" si="0"/>
        <v>0</v>
      </c>
      <c r="I53" s="6">
        <f t="shared" si="1"/>
        <v>100</v>
      </c>
      <c r="J53" s="10" t="e">
        <f t="shared" si="1"/>
        <v>#DIV/0!</v>
      </c>
      <c r="K53" s="103">
        <f>(D53*100)/$D$74</f>
        <v>9.0000835017755021E-3</v>
      </c>
    </row>
    <row r="54" spans="1:11" ht="15" thickBot="1" x14ac:dyDescent="0.4">
      <c r="A54" s="279"/>
      <c r="B54" s="26" t="s">
        <v>36</v>
      </c>
      <c r="C54" s="17">
        <v>150000</v>
      </c>
      <c r="D54" s="17">
        <v>150000</v>
      </c>
      <c r="E54" s="19">
        <v>3198.98</v>
      </c>
      <c r="F54" s="19">
        <f t="shared" si="2"/>
        <v>146801.01999999999</v>
      </c>
      <c r="G54" s="34">
        <v>0</v>
      </c>
      <c r="H54" s="21">
        <f t="shared" si="0"/>
        <v>2.1326533333333333</v>
      </c>
      <c r="I54" s="21">
        <f t="shared" si="1"/>
        <v>97.867346666666649</v>
      </c>
      <c r="J54" s="33">
        <f t="shared" si="1"/>
        <v>0</v>
      </c>
      <c r="K54" s="22">
        <f>(D54*100)/$D$74</f>
        <v>0.21110438237159113</v>
      </c>
    </row>
    <row r="55" spans="1:11" ht="15" thickBot="1" x14ac:dyDescent="0.4">
      <c r="A55" s="277">
        <v>806</v>
      </c>
      <c r="B55" s="55" t="s">
        <v>60</v>
      </c>
      <c r="C55" s="61">
        <f>SUM(C56:C59)</f>
        <v>700000</v>
      </c>
      <c r="D55" s="56">
        <f>SUM(D56:D59)</f>
        <v>1080929.05</v>
      </c>
      <c r="E55" s="64">
        <f>SUM(E56:E59)</f>
        <v>277740.81</v>
      </c>
      <c r="F55" s="56">
        <f>SUM(F56:F59)</f>
        <v>803188.24</v>
      </c>
      <c r="G55" s="56">
        <f>SUM(G56:G59)</f>
        <v>80599.839999999997</v>
      </c>
      <c r="H55" s="57"/>
      <c r="I55" s="57"/>
      <c r="J55" s="57"/>
      <c r="K55" s="62"/>
    </row>
    <row r="56" spans="1:11" x14ac:dyDescent="0.35">
      <c r="A56" s="278"/>
      <c r="B56" s="59" t="s">
        <v>61</v>
      </c>
      <c r="C56" s="60">
        <v>200000</v>
      </c>
      <c r="D56" s="60">
        <v>200000</v>
      </c>
      <c r="E56" s="51">
        <v>0</v>
      </c>
      <c r="F56" s="50">
        <f t="shared" si="2"/>
        <v>200000</v>
      </c>
      <c r="G56" s="51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(D56*100)/$D$74</f>
        <v>0.28147250982878819</v>
      </c>
    </row>
    <row r="57" spans="1:11" x14ac:dyDescent="0.35">
      <c r="A57" s="278"/>
      <c r="B57" s="3" t="s">
        <v>30</v>
      </c>
      <c r="C57" s="11">
        <v>0</v>
      </c>
      <c r="D57" s="11">
        <v>0</v>
      </c>
      <c r="E57" s="51">
        <v>0</v>
      </c>
      <c r="F57" s="80">
        <f t="shared" si="2"/>
        <v>0</v>
      </c>
      <c r="G57" s="12">
        <v>0</v>
      </c>
      <c r="H57" s="8" t="e">
        <f t="shared" si="0"/>
        <v>#DIV/0!</v>
      </c>
      <c r="I57" s="6" t="e">
        <f t="shared" si="1"/>
        <v>#DIV/0!</v>
      </c>
      <c r="J57" s="10" t="e">
        <f t="shared" si="1"/>
        <v>#DIV/0!</v>
      </c>
      <c r="K57" s="16">
        <f>(D57*100)/$D$74</f>
        <v>0</v>
      </c>
    </row>
    <row r="58" spans="1:11" x14ac:dyDescent="0.35">
      <c r="A58" s="278"/>
      <c r="B58" s="96" t="s">
        <v>59</v>
      </c>
      <c r="C58" s="104">
        <v>0</v>
      </c>
      <c r="D58" s="97">
        <v>380929.05</v>
      </c>
      <c r="E58" s="98">
        <v>99630</v>
      </c>
      <c r="F58" s="5">
        <f t="shared" si="2"/>
        <v>281299.05</v>
      </c>
      <c r="G58" s="12">
        <v>0</v>
      </c>
      <c r="H58" s="8">
        <f t="shared" si="0"/>
        <v>26.154476798238413</v>
      </c>
      <c r="I58" s="6">
        <f t="shared" si="1"/>
        <v>73.84552320176158</v>
      </c>
      <c r="J58" s="10">
        <f t="shared" si="1"/>
        <v>0</v>
      </c>
      <c r="K58" s="103">
        <f>(D58*100)/$D$74</f>
        <v>0.53610527885097969</v>
      </c>
    </row>
    <row r="59" spans="1:11" ht="15" thickBot="1" x14ac:dyDescent="0.4">
      <c r="A59" s="279"/>
      <c r="B59" s="26" t="s">
        <v>36</v>
      </c>
      <c r="C59" s="17">
        <v>500000</v>
      </c>
      <c r="D59" s="17">
        <v>500000</v>
      </c>
      <c r="E59" s="20">
        <v>178110.81</v>
      </c>
      <c r="F59" s="19">
        <f t="shared" si="2"/>
        <v>321889.19</v>
      </c>
      <c r="G59" s="20">
        <v>80599.839999999997</v>
      </c>
      <c r="H59" s="21">
        <f t="shared" si="0"/>
        <v>35.622162000000003</v>
      </c>
      <c r="I59" s="21">
        <f t="shared" si="1"/>
        <v>64.377837999999997</v>
      </c>
      <c r="J59" s="33">
        <f t="shared" si="1"/>
        <v>45.25263795049834</v>
      </c>
      <c r="K59" s="22">
        <v>0.4</v>
      </c>
    </row>
    <row r="60" spans="1:11" ht="15" thickBot="1" x14ac:dyDescent="0.4">
      <c r="A60" s="280" t="s">
        <v>43</v>
      </c>
      <c r="B60" s="55" t="s">
        <v>11</v>
      </c>
      <c r="C60" s="61">
        <f>SUM(C61:C62)</f>
        <v>50000</v>
      </c>
      <c r="D60" s="64">
        <f>SUM(D61:D62)</f>
        <v>50000</v>
      </c>
      <c r="E60" s="64">
        <f>SUM(E61:E62)</f>
        <v>0</v>
      </c>
      <c r="F60" s="64">
        <f>SUM(F61:F62)</f>
        <v>50000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281"/>
      <c r="B61" s="59" t="s">
        <v>35</v>
      </c>
      <c r="C61" s="60">
        <v>50000</v>
      </c>
      <c r="D61" s="60">
        <v>50000</v>
      </c>
      <c r="E61" s="80">
        <v>0</v>
      </c>
      <c r="F61" s="80">
        <f t="shared" si="2"/>
        <v>50000</v>
      </c>
      <c r="G61" s="80">
        <v>0</v>
      </c>
      <c r="H61" s="52">
        <f t="shared" si="0"/>
        <v>0</v>
      </c>
      <c r="I61" s="53">
        <f t="shared" si="1"/>
        <v>100</v>
      </c>
      <c r="J61" s="65" t="e">
        <f t="shared" si="1"/>
        <v>#DIV/0!</v>
      </c>
      <c r="K61" s="54">
        <v>0.08</v>
      </c>
    </row>
    <row r="62" spans="1:11" ht="15" thickBot="1" x14ac:dyDescent="0.4">
      <c r="A62" s="282"/>
      <c r="B62" s="26" t="s">
        <v>36</v>
      </c>
      <c r="C62" s="24">
        <v>0</v>
      </c>
      <c r="D62" s="24">
        <v>0</v>
      </c>
      <c r="E62" s="34">
        <v>0</v>
      </c>
      <c r="F62" s="34">
        <f t="shared" si="2"/>
        <v>0</v>
      </c>
      <c r="G62" s="34">
        <v>0</v>
      </c>
      <c r="H62" s="32" t="e">
        <f t="shared" si="0"/>
        <v>#DIV/0!</v>
      </c>
      <c r="I62" s="21" t="e">
        <f t="shared" si="1"/>
        <v>#DIV/0!</v>
      </c>
      <c r="J62" s="33" t="e">
        <f t="shared" si="1"/>
        <v>#DIV/0!</v>
      </c>
      <c r="K62" s="22">
        <f>(D62*100)/$D$74</f>
        <v>0</v>
      </c>
    </row>
    <row r="63" spans="1:11" ht="15" thickBot="1" x14ac:dyDescent="0.4">
      <c r="A63" s="277">
        <v>73</v>
      </c>
      <c r="B63" s="55" t="s">
        <v>47</v>
      </c>
      <c r="C63" s="56">
        <f>SUM(C64:C65)</f>
        <v>150000</v>
      </c>
      <c r="D63" s="56">
        <f>SUM(D64:D65)</f>
        <v>150000</v>
      </c>
      <c r="E63" s="64">
        <f>SUM(E64:E65)</f>
        <v>38400</v>
      </c>
      <c r="F63" s="64">
        <f>SUM(F64:F65)</f>
        <v>111600</v>
      </c>
      <c r="G63" s="64">
        <f>SUM(G64:G65)</f>
        <v>0</v>
      </c>
      <c r="H63" s="57"/>
      <c r="I63" s="57"/>
      <c r="J63" s="57"/>
      <c r="K63" s="62"/>
    </row>
    <row r="64" spans="1:11" x14ac:dyDescent="0.35">
      <c r="A64" s="278"/>
      <c r="B64" s="59" t="s">
        <v>58</v>
      </c>
      <c r="C64" s="107">
        <v>0</v>
      </c>
      <c r="D64" s="107">
        <v>0</v>
      </c>
      <c r="E64" s="80">
        <v>0</v>
      </c>
      <c r="F64" s="80">
        <f t="shared" si="2"/>
        <v>0</v>
      </c>
      <c r="G64" s="83">
        <v>0</v>
      </c>
      <c r="H64" s="52" t="e">
        <f t="shared" si="0"/>
        <v>#DIV/0!</v>
      </c>
      <c r="I64" s="53" t="e">
        <f t="shared" si="1"/>
        <v>#DIV/0!</v>
      </c>
      <c r="J64" s="65" t="e">
        <f t="shared" si="1"/>
        <v>#DIV/0!</v>
      </c>
      <c r="K64" s="54">
        <f>(D64*100)/$D$74</f>
        <v>0</v>
      </c>
    </row>
    <row r="65" spans="1:11" ht="15" thickBot="1" x14ac:dyDescent="0.4">
      <c r="A65" s="279"/>
      <c r="B65" s="26" t="s">
        <v>36</v>
      </c>
      <c r="C65" s="17">
        <v>150000</v>
      </c>
      <c r="D65" s="17">
        <v>150000</v>
      </c>
      <c r="E65" s="34">
        <v>38400</v>
      </c>
      <c r="F65" s="34">
        <f t="shared" si="2"/>
        <v>111600</v>
      </c>
      <c r="G65" s="18">
        <v>0</v>
      </c>
      <c r="H65" s="21">
        <f t="shared" si="0"/>
        <v>25.6</v>
      </c>
      <c r="I65" s="21">
        <f t="shared" si="1"/>
        <v>74.400000000000006</v>
      </c>
      <c r="J65" s="33">
        <f t="shared" si="1"/>
        <v>0</v>
      </c>
      <c r="K65" s="22">
        <f>(D65*100)/$D$74</f>
        <v>0.21110438237159113</v>
      </c>
    </row>
    <row r="66" spans="1:11" ht="15" thickBot="1" x14ac:dyDescent="0.4">
      <c r="A66" s="277">
        <v>76</v>
      </c>
      <c r="B66" s="55" t="s">
        <v>12</v>
      </c>
      <c r="C66" s="56">
        <f>SUM(C67:C68)</f>
        <v>1600000</v>
      </c>
      <c r="D66" s="64">
        <f>SUM(D67:D68)</f>
        <v>1601100</v>
      </c>
      <c r="E66" s="64">
        <f>SUM(E67:E68)</f>
        <v>0</v>
      </c>
      <c r="F66" s="64">
        <f>SUM(F67:F68)</f>
        <v>1601100</v>
      </c>
      <c r="G66" s="64">
        <f>SUM(G67:G68)</f>
        <v>0</v>
      </c>
      <c r="H66" s="57"/>
      <c r="I66" s="57"/>
      <c r="J66" s="57"/>
      <c r="K66" s="62"/>
    </row>
    <row r="67" spans="1:11" x14ac:dyDescent="0.35">
      <c r="A67" s="278"/>
      <c r="B67" s="47" t="s">
        <v>32</v>
      </c>
      <c r="C67" s="49">
        <v>0</v>
      </c>
      <c r="D67" s="49">
        <v>1100</v>
      </c>
      <c r="E67" s="85">
        <v>0</v>
      </c>
      <c r="F67" s="80">
        <f t="shared" si="2"/>
        <v>1100</v>
      </c>
      <c r="G67" s="85">
        <v>0</v>
      </c>
      <c r="H67" s="52">
        <f t="shared" si="0"/>
        <v>0</v>
      </c>
      <c r="I67" s="53">
        <f t="shared" si="1"/>
        <v>100</v>
      </c>
      <c r="J67" s="65" t="e">
        <f t="shared" si="1"/>
        <v>#DIV/0!</v>
      </c>
      <c r="K67" s="54">
        <f>(D67*100)/$D$74</f>
        <v>1.548098804058335E-3</v>
      </c>
    </row>
    <row r="68" spans="1:11" ht="15" thickBot="1" x14ac:dyDescent="0.4">
      <c r="A68" s="279"/>
      <c r="B68" s="36" t="s">
        <v>61</v>
      </c>
      <c r="C68" s="17">
        <v>1600000</v>
      </c>
      <c r="D68" s="17">
        <v>1600000</v>
      </c>
      <c r="E68" s="34">
        <v>0</v>
      </c>
      <c r="F68" s="19">
        <f t="shared" si="2"/>
        <v>1600000</v>
      </c>
      <c r="G68" s="34">
        <v>0</v>
      </c>
      <c r="H68" s="32">
        <f t="shared" si="0"/>
        <v>0</v>
      </c>
      <c r="I68" s="37">
        <f t="shared" si="1"/>
        <v>100</v>
      </c>
      <c r="J68" s="33" t="e">
        <f t="shared" si="1"/>
        <v>#DIV/0!</v>
      </c>
      <c r="K68" s="22">
        <v>1.83</v>
      </c>
    </row>
    <row r="69" spans="1:11" ht="15" thickBot="1" x14ac:dyDescent="0.4">
      <c r="A69" s="105"/>
      <c r="B69" s="43" t="s">
        <v>68</v>
      </c>
      <c r="C69" s="109">
        <v>0</v>
      </c>
      <c r="D69" s="108">
        <v>471569.08</v>
      </c>
      <c r="E69" s="76">
        <v>0</v>
      </c>
      <c r="F69" s="19">
        <f t="shared" si="2"/>
        <v>471569.08</v>
      </c>
      <c r="G69" s="34">
        <v>0</v>
      </c>
      <c r="H69" s="32">
        <f t="shared" si="0"/>
        <v>0</v>
      </c>
      <c r="I69" s="37">
        <f t="shared" si="1"/>
        <v>100</v>
      </c>
      <c r="J69" s="33" t="e">
        <f t="shared" si="1"/>
        <v>#DIV/0!</v>
      </c>
      <c r="K69" s="22">
        <v>1.83</v>
      </c>
    </row>
    <row r="70" spans="1:11" ht="15" thickBot="1" x14ac:dyDescent="0.4">
      <c r="A70" s="277">
        <v>75</v>
      </c>
      <c r="B70" s="55" t="s">
        <v>62</v>
      </c>
      <c r="C70" s="81">
        <f>SUM(C71:C73)</f>
        <v>150000</v>
      </c>
      <c r="D70" s="82">
        <f>SUM(D71:D73)</f>
        <v>376235.04000000004</v>
      </c>
      <c r="E70" s="56">
        <f>SUM(E71:E73)</f>
        <v>52800</v>
      </c>
      <c r="F70" s="56">
        <f>SUM(F71:F73)</f>
        <v>323435.04000000004</v>
      </c>
      <c r="G70" s="64">
        <f>SUM(G71:G73)</f>
        <v>2970.18</v>
      </c>
      <c r="H70" s="89"/>
      <c r="I70" s="89"/>
      <c r="J70" s="90"/>
      <c r="K70" s="62"/>
    </row>
    <row r="71" spans="1:11" x14ac:dyDescent="0.35">
      <c r="A71" s="278"/>
      <c r="B71" s="86" t="s">
        <v>39</v>
      </c>
      <c r="C71" s="87">
        <v>100000</v>
      </c>
      <c r="D71" s="87">
        <v>100000</v>
      </c>
      <c r="E71" s="88">
        <v>52800</v>
      </c>
      <c r="F71" s="50">
        <f t="shared" si="2"/>
        <v>47200</v>
      </c>
      <c r="G71" s="51">
        <v>2970.18</v>
      </c>
      <c r="H71" s="52">
        <f t="shared" si="0"/>
        <v>52.800000000000004</v>
      </c>
      <c r="I71" s="53">
        <f t="shared" si="1"/>
        <v>47.199999999999996</v>
      </c>
      <c r="J71" s="65">
        <f t="shared" si="1"/>
        <v>5.6253409090909088</v>
      </c>
      <c r="K71" s="54">
        <f>(D71*100)/$D$74</f>
        <v>0.14073625491439409</v>
      </c>
    </row>
    <row r="72" spans="1:11" x14ac:dyDescent="0.35">
      <c r="A72" s="278"/>
      <c r="B72" s="110" t="s">
        <v>68</v>
      </c>
      <c r="C72" s="114">
        <v>0</v>
      </c>
      <c r="D72" s="111">
        <v>226235.04</v>
      </c>
      <c r="E72" s="115">
        <v>0</v>
      </c>
      <c r="F72" s="50">
        <f t="shared" si="2"/>
        <v>226235.04</v>
      </c>
      <c r="G72" s="112">
        <v>0</v>
      </c>
      <c r="H72" s="52">
        <f t="shared" si="0"/>
        <v>0</v>
      </c>
      <c r="I72" s="53">
        <f t="shared" si="1"/>
        <v>100</v>
      </c>
      <c r="J72" s="65" t="e">
        <f t="shared" si="1"/>
        <v>#DIV/0!</v>
      </c>
      <c r="K72" s="113"/>
    </row>
    <row r="73" spans="1:11" ht="15" thickBot="1" x14ac:dyDescent="0.4">
      <c r="A73" s="279"/>
      <c r="B73" s="26" t="s">
        <v>35</v>
      </c>
      <c r="C73" s="17">
        <v>50000</v>
      </c>
      <c r="D73" s="17">
        <v>50000</v>
      </c>
      <c r="E73" s="34">
        <v>0</v>
      </c>
      <c r="F73" s="19">
        <f t="shared" si="2"/>
        <v>50000</v>
      </c>
      <c r="G73" s="117">
        <v>0</v>
      </c>
      <c r="H73" s="32">
        <f t="shared" si="0"/>
        <v>0</v>
      </c>
      <c r="I73" s="21">
        <f t="shared" si="1"/>
        <v>100</v>
      </c>
      <c r="J73" s="33" t="e">
        <f t="shared" si="1"/>
        <v>#DIV/0!</v>
      </c>
      <c r="K73" s="22">
        <f>SUM(D73/D74)*100</f>
        <v>7.0368127457197047E-2</v>
      </c>
    </row>
    <row r="74" spans="1:11" ht="14.25" customHeight="1" thickBot="1" x14ac:dyDescent="0.4">
      <c r="A74" s="38" t="s">
        <v>25</v>
      </c>
      <c r="B74" s="39" t="s">
        <v>16</v>
      </c>
      <c r="C74" s="40">
        <f>SUM(C10+C13,C15,C18,C22,C28,C34,C36,C40,C44,C47,C50,C55,C60,C63,C66+C70)</f>
        <v>70240299</v>
      </c>
      <c r="D74" s="40">
        <f>SUM(D10+D13,D15,D18,D22,D28,D34,D36,D40,D44,D47,D50,D55,D60,D63,D66+D70)</f>
        <v>71054896.310000002</v>
      </c>
      <c r="E74" s="40">
        <f>SUM(E10+E13,E15,E18,E22,E28,E34,E36,E40,E44,E47,E50,E55,E60,E63,E66+E70)</f>
        <v>33693968.240000002</v>
      </c>
      <c r="F74" s="40">
        <f>SUM(F10+F13,F15,F18,F22,F28,F34,F36,F40,F44,F47,F50,F55,F60,F63,F66+F70)</f>
        <v>67086715.270000003</v>
      </c>
      <c r="G74" s="40">
        <f>SUM(G10+G13,G15,G18,G22,G28,G34,G36,G40,G44,G47,G50,G55,G60,G63,G66+G70)</f>
        <v>11872581.710000001</v>
      </c>
      <c r="H74" s="41">
        <f t="shared" si="0"/>
        <v>47.419629033021387</v>
      </c>
      <c r="I74" s="41">
        <f t="shared" si="1"/>
        <v>94.415330616080951</v>
      </c>
      <c r="J74" s="41">
        <f t="shared" si="1"/>
        <v>35.236519561698266</v>
      </c>
      <c r="K74" s="42">
        <f>SUM(K10:K73)</f>
        <v>100.001990872405</v>
      </c>
    </row>
    <row r="75" spans="1:11" x14ac:dyDescent="0.35">
      <c r="A75" s="283" t="s">
        <v>56</v>
      </c>
      <c r="B75" s="283"/>
      <c r="C75" s="283"/>
    </row>
    <row r="76" spans="1:11" x14ac:dyDescent="0.35">
      <c r="A76" s="284" t="s">
        <v>27</v>
      </c>
      <c r="B76" s="284"/>
      <c r="C76" s="284"/>
      <c r="E76" t="s">
        <v>26</v>
      </c>
    </row>
    <row r="77" spans="1:11" ht="21" customHeight="1" x14ac:dyDescent="0.35">
      <c r="A77" s="276" t="s">
        <v>28</v>
      </c>
      <c r="B77" s="276"/>
      <c r="C77" s="276"/>
      <c r="D77" s="44"/>
      <c r="E77" s="44"/>
      <c r="F77" s="44"/>
      <c r="G77" s="44"/>
      <c r="H77" s="44"/>
      <c r="I77" s="44"/>
      <c r="J77" s="44"/>
      <c r="K77" s="44"/>
    </row>
  </sheetData>
  <mergeCells count="32">
    <mergeCell ref="A18:A21"/>
    <mergeCell ref="A47:A49"/>
    <mergeCell ref="A77:C77"/>
    <mergeCell ref="A76:C76"/>
    <mergeCell ref="A40:A43"/>
    <mergeCell ref="A55:A59"/>
    <mergeCell ref="A70:A73"/>
    <mergeCell ref="A63:A65"/>
    <mergeCell ref="A22:A27"/>
    <mergeCell ref="A28:A33"/>
    <mergeCell ref="A66:A68"/>
    <mergeCell ref="A60:A62"/>
    <mergeCell ref="A50:A54"/>
    <mergeCell ref="A75:C75"/>
    <mergeCell ref="A34:A35"/>
    <mergeCell ref="A36:A39"/>
    <mergeCell ref="A15:A17"/>
    <mergeCell ref="A44:A46"/>
    <mergeCell ref="A1:K1"/>
    <mergeCell ref="A2:K2"/>
    <mergeCell ref="A3:K3"/>
    <mergeCell ref="A4:K4"/>
    <mergeCell ref="C8:D8"/>
    <mergeCell ref="E8:E9"/>
    <mergeCell ref="H7:K7"/>
    <mergeCell ref="B7:B9"/>
    <mergeCell ref="A10:A12"/>
    <mergeCell ref="A13:A14"/>
    <mergeCell ref="F8:F9"/>
    <mergeCell ref="C7:G7"/>
    <mergeCell ref="G8:G9"/>
    <mergeCell ref="A7:A9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7"/>
  <sheetViews>
    <sheetView view="pageLayout" topLeftCell="A19" zoomScaleNormal="100" workbookViewId="0">
      <selection activeCell="K27" sqref="K27"/>
    </sheetView>
  </sheetViews>
  <sheetFormatPr defaultRowHeight="14.5" x14ac:dyDescent="0.35"/>
  <cols>
    <col min="1" max="1" width="5.1796875" customWidth="1"/>
    <col min="2" max="2" width="27.90625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81640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85" t="s">
        <v>18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x14ac:dyDescent="0.35">
      <c r="A2" s="285" t="s">
        <v>46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x14ac:dyDescent="0.35">
      <c r="A3" s="285" t="s">
        <v>45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x14ac:dyDescent="0.35">
      <c r="A4" s="285" t="s">
        <v>40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71</v>
      </c>
      <c r="F6" s="2"/>
      <c r="G6" s="2"/>
      <c r="K6" s="2" t="s">
        <v>0</v>
      </c>
    </row>
    <row r="7" spans="1:11" ht="15" thickBot="1" x14ac:dyDescent="0.4">
      <c r="A7" s="295" t="s">
        <v>1</v>
      </c>
      <c r="B7" s="298" t="s">
        <v>2</v>
      </c>
      <c r="C7" s="301" t="s">
        <v>3</v>
      </c>
      <c r="D7" s="301"/>
      <c r="E7" s="301"/>
      <c r="F7" s="301"/>
      <c r="G7" s="302"/>
      <c r="H7" s="290" t="s">
        <v>13</v>
      </c>
      <c r="I7" s="291"/>
      <c r="J7" s="292"/>
      <c r="K7" s="293"/>
    </row>
    <row r="8" spans="1:11" x14ac:dyDescent="0.35">
      <c r="A8" s="296"/>
      <c r="B8" s="299"/>
      <c r="C8" s="294" t="s">
        <v>20</v>
      </c>
      <c r="D8" s="288"/>
      <c r="E8" s="288" t="s">
        <v>4</v>
      </c>
      <c r="F8" s="288" t="s">
        <v>21</v>
      </c>
      <c r="G8" s="286" t="s">
        <v>22</v>
      </c>
      <c r="H8" s="13"/>
      <c r="I8" s="14"/>
      <c r="J8" s="14"/>
      <c r="K8" s="27"/>
    </row>
    <row r="9" spans="1:11" ht="29.5" thickBot="1" x14ac:dyDescent="0.4">
      <c r="A9" s="297"/>
      <c r="B9" s="300"/>
      <c r="C9" s="46" t="s">
        <v>19</v>
      </c>
      <c r="D9" s="28" t="s">
        <v>29</v>
      </c>
      <c r="E9" s="289"/>
      <c r="F9" s="289"/>
      <c r="G9" s="287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277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30225518.02</v>
      </c>
      <c r="F10" s="56">
        <v>58829716</v>
      </c>
      <c r="G10" s="56">
        <f>SUM(G11:G12)</f>
        <v>13756005.699999999</v>
      </c>
      <c r="H10" s="57"/>
      <c r="I10" s="57"/>
      <c r="J10" s="57"/>
      <c r="K10" s="58"/>
    </row>
    <row r="11" spans="1:11" ht="15" thickBot="1" x14ac:dyDescent="0.4">
      <c r="A11" s="278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(D11*100)/$D$74</f>
        <v>0</v>
      </c>
    </row>
    <row r="12" spans="1:11" ht="15" thickBot="1" x14ac:dyDescent="0.4">
      <c r="A12" s="279"/>
      <c r="B12" s="43" t="s">
        <v>30</v>
      </c>
      <c r="C12" s="17">
        <v>59279716</v>
      </c>
      <c r="D12" s="17">
        <v>59279716</v>
      </c>
      <c r="E12" s="18">
        <v>30225518.02</v>
      </c>
      <c r="F12" s="19">
        <f>SUM(D12-E12)</f>
        <v>29054197.98</v>
      </c>
      <c r="G12" s="20">
        <v>13756005.699999999</v>
      </c>
      <c r="H12" s="21">
        <f>SUM(E12/D12*100)</f>
        <v>50.987960232468055</v>
      </c>
      <c r="I12" s="21">
        <f>SUM(F12/D12*100)</f>
        <v>49.012039767531952</v>
      </c>
      <c r="J12" s="52">
        <f>SUM(G12/E12*100)</f>
        <v>45.511232233961231</v>
      </c>
      <c r="K12" s="22">
        <v>81.81</v>
      </c>
    </row>
    <row r="13" spans="1:11" ht="15" thickBot="1" x14ac:dyDescent="0.4">
      <c r="A13" s="277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264816.67</v>
      </c>
      <c r="F13" s="56">
        <f>SUM(F14:F14)</f>
        <v>85183.330000000016</v>
      </c>
      <c r="G13" s="64">
        <f>SUM(G14:G14)</f>
        <v>250664.8</v>
      </c>
      <c r="H13" s="57"/>
      <c r="I13" s="57"/>
      <c r="J13" s="57"/>
      <c r="K13" s="62"/>
    </row>
    <row r="14" spans="1:11" ht="15" thickBot="1" x14ac:dyDescent="0.4">
      <c r="A14" s="278"/>
      <c r="B14" s="59" t="s">
        <v>34</v>
      </c>
      <c r="C14" s="60">
        <v>350000</v>
      </c>
      <c r="D14" s="60">
        <v>350000</v>
      </c>
      <c r="E14" s="51">
        <v>264816.67</v>
      </c>
      <c r="F14" s="50">
        <f>SUM(D14-E14)</f>
        <v>85183.330000000016</v>
      </c>
      <c r="G14" s="51">
        <v>250664.8</v>
      </c>
      <c r="H14" s="53">
        <f t="shared" ref="H14:H74" si="0">SUM(E14/D14*100)</f>
        <v>75.661905714285709</v>
      </c>
      <c r="I14" s="53">
        <f t="shared" ref="I14:J74" si="1">SUM(F14/D14*100)</f>
        <v>24.338094285714291</v>
      </c>
      <c r="J14" s="52">
        <f>SUM(G14/E14*100)</f>
        <v>94.655974640871364</v>
      </c>
      <c r="K14" s="54">
        <f>(D14*100)/$D$74</f>
        <v>0.48591432950774494</v>
      </c>
    </row>
    <row r="15" spans="1:11" ht="15" thickBot="1" x14ac:dyDescent="0.4">
      <c r="A15" s="277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82507.62</v>
      </c>
      <c r="F15" s="56">
        <f>SUM(F16:F17)</f>
        <v>417492.38</v>
      </c>
      <c r="G15" s="64">
        <f>SUM(G16:G17)</f>
        <v>66928.86</v>
      </c>
      <c r="H15" s="57"/>
      <c r="I15" s="57"/>
      <c r="J15" s="57"/>
      <c r="K15" s="62"/>
    </row>
    <row r="16" spans="1:11" x14ac:dyDescent="0.35">
      <c r="A16" s="278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3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(D16*100)/$D$74</f>
        <v>0</v>
      </c>
    </row>
    <row r="17" spans="1:11" ht="15" thickBot="1" x14ac:dyDescent="0.4">
      <c r="A17" s="279"/>
      <c r="B17" s="26" t="s">
        <v>32</v>
      </c>
      <c r="C17" s="17">
        <v>500000</v>
      </c>
      <c r="D17" s="17">
        <v>500000</v>
      </c>
      <c r="E17" s="20">
        <v>82507.62</v>
      </c>
      <c r="F17" s="19">
        <f t="shared" si="2"/>
        <v>417492.38</v>
      </c>
      <c r="G17" s="20">
        <v>66928.86</v>
      </c>
      <c r="H17" s="21">
        <f t="shared" si="0"/>
        <v>16.501523999999996</v>
      </c>
      <c r="I17" s="21">
        <f t="shared" si="1"/>
        <v>83.498475999999997</v>
      </c>
      <c r="J17" s="21">
        <f t="shared" si="1"/>
        <v>81.118398518827718</v>
      </c>
      <c r="K17" s="22">
        <v>0.4</v>
      </c>
    </row>
    <row r="18" spans="1:11" ht="15" thickBot="1" x14ac:dyDescent="0.4">
      <c r="A18" s="277">
        <v>802</v>
      </c>
      <c r="B18" s="63" t="s">
        <v>24</v>
      </c>
      <c r="C18" s="64">
        <f>SUM(C19:C21)</f>
        <v>6029267</v>
      </c>
      <c r="D18" s="56">
        <f>SUM(D19:D21)</f>
        <v>6028167</v>
      </c>
      <c r="E18" s="56">
        <f>SUM(E19:E21)</f>
        <v>3794331.41</v>
      </c>
      <c r="F18" s="56">
        <f>SUM(F19:F21)</f>
        <v>2233835.59</v>
      </c>
      <c r="G18" s="64">
        <f>SUM(G19:G21)</f>
        <v>2384511.6500000004</v>
      </c>
      <c r="H18" s="57"/>
      <c r="I18" s="57"/>
      <c r="J18" s="57"/>
      <c r="K18" s="62"/>
    </row>
    <row r="19" spans="1:11" x14ac:dyDescent="0.35">
      <c r="A19" s="278"/>
      <c r="B19" s="59" t="s">
        <v>30</v>
      </c>
      <c r="C19" s="60">
        <v>2819341</v>
      </c>
      <c r="D19" s="60">
        <v>2819341</v>
      </c>
      <c r="E19" s="51">
        <v>1643491.8</v>
      </c>
      <c r="F19" s="50">
        <f t="shared" si="2"/>
        <v>1175849.2</v>
      </c>
      <c r="G19" s="51">
        <v>1171754.04</v>
      </c>
      <c r="H19" s="53">
        <f t="shared" si="0"/>
        <v>58.293473545768329</v>
      </c>
      <c r="I19" s="53">
        <f t="shared" si="1"/>
        <v>41.706526454231678</v>
      </c>
      <c r="J19" s="53">
        <f t="shared" si="1"/>
        <v>71.296616143749546</v>
      </c>
      <c r="K19" s="54">
        <v>4.5</v>
      </c>
    </row>
    <row r="20" spans="1:11" ht="15" thickBot="1" x14ac:dyDescent="0.4">
      <c r="A20" s="278"/>
      <c r="B20" s="26" t="s">
        <v>33</v>
      </c>
      <c r="C20" s="24">
        <v>0</v>
      </c>
      <c r="D20" s="24">
        <v>0</v>
      </c>
      <c r="E20" s="20">
        <v>0</v>
      </c>
      <c r="F20" s="34">
        <f t="shared" si="2"/>
        <v>0</v>
      </c>
      <c r="G20" s="20">
        <v>0</v>
      </c>
      <c r="H20" s="32" t="e">
        <f t="shared" si="0"/>
        <v>#DIV/0!</v>
      </c>
      <c r="I20" s="32" t="e">
        <f t="shared" si="1"/>
        <v>#DIV/0!</v>
      </c>
      <c r="J20" s="32" t="e">
        <f t="shared" si="1"/>
        <v>#DIV/0!</v>
      </c>
      <c r="K20" s="22">
        <f>(D20*100)/$D$74</f>
        <v>0</v>
      </c>
    </row>
    <row r="21" spans="1:11" ht="15" thickBot="1" x14ac:dyDescent="0.4">
      <c r="A21" s="279"/>
      <c r="B21" s="66" t="s">
        <v>31</v>
      </c>
      <c r="C21" s="67">
        <v>3209926</v>
      </c>
      <c r="D21" s="67">
        <v>3208826</v>
      </c>
      <c r="E21" s="91">
        <v>2150839.61</v>
      </c>
      <c r="F21" s="69">
        <f t="shared" si="2"/>
        <v>1057986.3900000001</v>
      </c>
      <c r="G21" s="91">
        <v>1212757.6100000001</v>
      </c>
      <c r="H21" s="21">
        <f t="shared" si="0"/>
        <v>67.028863827455893</v>
      </c>
      <c r="I21" s="21">
        <f t="shared" si="1"/>
        <v>32.971136172544107</v>
      </c>
      <c r="J21" s="21">
        <f t="shared" si="1"/>
        <v>56.385311315705223</v>
      </c>
      <c r="K21" s="74">
        <v>4.2699999999999996</v>
      </c>
    </row>
    <row r="22" spans="1:11" ht="15" thickBot="1" x14ac:dyDescent="0.4">
      <c r="A22" s="277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402283.23</v>
      </c>
      <c r="F22" s="56">
        <f>SUM(F23:F27)</f>
        <v>573222.47</v>
      </c>
      <c r="G22" s="64">
        <f>SUM(G23:G27)</f>
        <v>182731.04</v>
      </c>
      <c r="H22" s="57"/>
      <c r="I22" s="57"/>
      <c r="J22" s="57"/>
      <c r="K22" s="62"/>
    </row>
    <row r="23" spans="1:11" x14ac:dyDescent="0.35">
      <c r="A23" s="278"/>
      <c r="B23" s="59" t="s">
        <v>57</v>
      </c>
      <c r="C23" s="60">
        <v>400000</v>
      </c>
      <c r="D23" s="60">
        <v>400000</v>
      </c>
      <c r="E23" s="51">
        <v>210339.19</v>
      </c>
      <c r="F23" s="50">
        <f t="shared" si="2"/>
        <v>189660.81</v>
      </c>
      <c r="G23" s="51">
        <v>88956.45</v>
      </c>
      <c r="H23" s="53">
        <f t="shared" si="0"/>
        <v>52.584797500000001</v>
      </c>
      <c r="I23" s="53">
        <f t="shared" si="1"/>
        <v>47.415202499999999</v>
      </c>
      <c r="J23" s="65">
        <f t="shared" si="1"/>
        <v>42.29190480385514</v>
      </c>
      <c r="K23" s="54">
        <f>(D23*100)/$D$74</f>
        <v>0.55533066229456562</v>
      </c>
    </row>
    <row r="24" spans="1:11" ht="15" thickBot="1" x14ac:dyDescent="0.4">
      <c r="A24" s="278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2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(D24*100)/$D$74</f>
        <v>0.13883266557364141</v>
      </c>
    </row>
    <row r="25" spans="1:11" ht="15" thickBot="1" x14ac:dyDescent="0.4">
      <c r="A25" s="278"/>
      <c r="B25" s="66" t="s">
        <v>59</v>
      </c>
      <c r="C25" s="95">
        <v>0</v>
      </c>
      <c r="D25" s="67">
        <v>337343.2</v>
      </c>
      <c r="E25" s="91">
        <v>191670.08</v>
      </c>
      <c r="F25" s="19">
        <f t="shared" si="2"/>
        <v>145673.12000000002</v>
      </c>
      <c r="G25" s="20">
        <v>93750.63</v>
      </c>
      <c r="H25" s="32">
        <f t="shared" si="0"/>
        <v>56.817531819227419</v>
      </c>
      <c r="I25" s="21">
        <f t="shared" si="1"/>
        <v>43.182468180772581</v>
      </c>
      <c r="J25" s="33">
        <f t="shared" si="1"/>
        <v>48.912501106067261</v>
      </c>
      <c r="K25" s="22">
        <f>(D25*100)/$D$74</f>
        <v>0.46834255669142033</v>
      </c>
    </row>
    <row r="26" spans="1:11" ht="15" thickBot="1" x14ac:dyDescent="0.4">
      <c r="A26" s="278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2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(D26*100)/$D$74</f>
        <v>3.7396660962243922E-2</v>
      </c>
    </row>
    <row r="27" spans="1:11" ht="15" thickBot="1" x14ac:dyDescent="0.4">
      <c r="A27" s="279"/>
      <c r="B27" s="66" t="s">
        <v>38</v>
      </c>
      <c r="C27" s="67">
        <v>111226</v>
      </c>
      <c r="D27" s="67">
        <v>111226</v>
      </c>
      <c r="E27" s="91"/>
      <c r="F27" s="69">
        <f t="shared" si="2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(D27*100)/$D$74</f>
        <v>0.1544180206109384</v>
      </c>
    </row>
    <row r="28" spans="1:11" ht="15" thickBot="1" x14ac:dyDescent="0.4">
      <c r="A28" s="277">
        <v>38</v>
      </c>
      <c r="B28" s="55" t="s">
        <v>52</v>
      </c>
      <c r="C28" s="64">
        <f>SUM(C29:C33)</f>
        <v>105090</v>
      </c>
      <c r="D28" s="56">
        <f>SUM(D29:D33)</f>
        <v>483649.33999999997</v>
      </c>
      <c r="E28" s="64">
        <f>SUM(E29:E33)</f>
        <v>332624.68000000005</v>
      </c>
      <c r="F28" s="56">
        <f>SUM(F29:F33)</f>
        <v>151024.65999999997</v>
      </c>
      <c r="G28" s="64">
        <f>SUM(G29:G33)</f>
        <v>211501.24</v>
      </c>
      <c r="H28" s="57"/>
      <c r="I28" s="57"/>
      <c r="J28" s="57"/>
      <c r="K28" s="62"/>
    </row>
    <row r="29" spans="1:11" x14ac:dyDescent="0.35">
      <c r="A29" s="278"/>
      <c r="B29" s="59" t="s">
        <v>35</v>
      </c>
      <c r="C29" s="60">
        <v>100000</v>
      </c>
      <c r="D29" s="60">
        <v>300000</v>
      </c>
      <c r="E29" s="51">
        <v>163775</v>
      </c>
      <c r="F29" s="50">
        <f t="shared" si="2"/>
        <v>136225</v>
      </c>
      <c r="G29" s="51">
        <v>110175</v>
      </c>
      <c r="H29" s="52">
        <f t="shared" si="0"/>
        <v>54.591666666666669</v>
      </c>
      <c r="I29" s="53">
        <f t="shared" si="1"/>
        <v>45.408333333333331</v>
      </c>
      <c r="J29" s="65">
        <f t="shared" si="1"/>
        <v>67.272172187452298</v>
      </c>
      <c r="K29" s="54">
        <f>(D29*100)/$D$74</f>
        <v>0.41649799672092425</v>
      </c>
    </row>
    <row r="30" spans="1:11" x14ac:dyDescent="0.35">
      <c r="A30" s="278"/>
      <c r="B30" s="3" t="s">
        <v>37</v>
      </c>
      <c r="C30" s="4">
        <v>1000</v>
      </c>
      <c r="D30" s="4">
        <v>1000</v>
      </c>
      <c r="E30" s="12">
        <v>0.23</v>
      </c>
      <c r="F30" s="5">
        <f t="shared" si="2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(D30*100)/$D$74</f>
        <v>1.3883266557364142E-3</v>
      </c>
    </row>
    <row r="31" spans="1:11" x14ac:dyDescent="0.35">
      <c r="A31" s="278"/>
      <c r="B31" s="96" t="s">
        <v>59</v>
      </c>
      <c r="C31" s="104">
        <v>0</v>
      </c>
      <c r="D31" s="97">
        <v>174869.34</v>
      </c>
      <c r="E31" s="98">
        <v>168849.45</v>
      </c>
      <c r="F31" s="99">
        <f t="shared" si="2"/>
        <v>6019.8899999999849</v>
      </c>
      <c r="G31" s="12">
        <v>101326.02</v>
      </c>
      <c r="H31" s="100">
        <f t="shared" si="0"/>
        <v>96.557492582747798</v>
      </c>
      <c r="I31" s="101">
        <f t="shared" si="1"/>
        <v>3.4425074172522092</v>
      </c>
      <c r="J31" s="10">
        <f t="shared" si="1"/>
        <v>60.009683182266805</v>
      </c>
      <c r="K31" s="103">
        <f>(D31*100)/$D$74</f>
        <v>0.24277576599303397</v>
      </c>
    </row>
    <row r="32" spans="1:11" x14ac:dyDescent="0.35">
      <c r="A32" s="278"/>
      <c r="B32" s="96" t="s">
        <v>64</v>
      </c>
      <c r="C32" s="104">
        <v>0</v>
      </c>
      <c r="D32" s="97">
        <v>3690</v>
      </c>
      <c r="E32" s="98">
        <v>0</v>
      </c>
      <c r="F32" s="99">
        <f t="shared" si="2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(D32*100)/$D$74</f>
        <v>5.1229253596673683E-3</v>
      </c>
    </row>
    <row r="33" spans="1:11" ht="15" thickBot="1" x14ac:dyDescent="0.4">
      <c r="A33" s="279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2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(D33*100)/$D$74</f>
        <v>5.6782560219619336E-3</v>
      </c>
    </row>
    <row r="34" spans="1:11" ht="15" thickBot="1" x14ac:dyDescent="0.4">
      <c r="A34" s="277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57"/>
      <c r="I34" s="57"/>
      <c r="J34" s="57"/>
      <c r="K34" s="62"/>
    </row>
    <row r="35" spans="1:11" ht="15" thickBot="1" x14ac:dyDescent="0.4">
      <c r="A35" s="279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2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(D35*100)/$D$74</f>
        <v>6.9416332786820703E-2</v>
      </c>
    </row>
    <row r="36" spans="1:11" ht="15" thickBot="1" x14ac:dyDescent="0.4">
      <c r="A36" s="277">
        <v>39</v>
      </c>
      <c r="B36" s="55" t="s">
        <v>50</v>
      </c>
      <c r="C36" s="61">
        <f>SUM(C37+C39)</f>
        <v>150000</v>
      </c>
      <c r="D36" s="64">
        <f>SUM(D37:D39)</f>
        <v>201739.97</v>
      </c>
      <c r="E36" s="64">
        <f>SUM(E37:E39)</f>
        <v>32500</v>
      </c>
      <c r="F36" s="78">
        <f t="shared" si="2"/>
        <v>169239.97</v>
      </c>
      <c r="G36" s="64">
        <f>SUM(G37:G39)</f>
        <v>25585</v>
      </c>
      <c r="H36" s="57"/>
      <c r="I36" s="57"/>
      <c r="J36" s="57"/>
      <c r="K36" s="62"/>
    </row>
    <row r="37" spans="1:11" ht="15" thickBot="1" x14ac:dyDescent="0.4">
      <c r="A37" s="278"/>
      <c r="B37" s="92" t="s">
        <v>32</v>
      </c>
      <c r="C37" s="93">
        <v>50000</v>
      </c>
      <c r="D37" s="94">
        <v>50000</v>
      </c>
      <c r="E37" s="94">
        <v>32500</v>
      </c>
      <c r="F37" s="69">
        <f>SUM(D37-E37)</f>
        <v>17500</v>
      </c>
      <c r="G37" s="77">
        <v>25585</v>
      </c>
      <c r="H37" s="71">
        <f t="shared" si="0"/>
        <v>65</v>
      </c>
      <c r="I37" s="72">
        <f t="shared" si="1"/>
        <v>35</v>
      </c>
      <c r="J37" s="73">
        <f t="shared" si="1"/>
        <v>78.723076923076917</v>
      </c>
      <c r="K37" s="74">
        <f>(D37*100)/$D$74</f>
        <v>6.9416332786820703E-2</v>
      </c>
    </row>
    <row r="38" spans="1:11" ht="15" thickBot="1" x14ac:dyDescent="0.4">
      <c r="A38" s="278"/>
      <c r="B38" s="92" t="s">
        <v>65</v>
      </c>
      <c r="C38" s="116">
        <v>0</v>
      </c>
      <c r="D38" s="94">
        <v>51739.97</v>
      </c>
      <c r="E38" s="94">
        <v>0</v>
      </c>
      <c r="F38" s="69">
        <f>SUM(D38-E38)</f>
        <v>51739.97</v>
      </c>
      <c r="G38" s="77">
        <v>0</v>
      </c>
      <c r="H38" s="71">
        <f t="shared" si="0"/>
        <v>0</v>
      </c>
      <c r="I38" s="72">
        <f t="shared" si="1"/>
        <v>100</v>
      </c>
      <c r="J38" s="73" t="e">
        <f t="shared" si="1"/>
        <v>#DIV/0!</v>
      </c>
      <c r="K38" s="74">
        <f>(D38*100)/$D$74</f>
        <v>7.1831979518002395E-2</v>
      </c>
    </row>
    <row r="39" spans="1:11" ht="15" thickBot="1" x14ac:dyDescent="0.4">
      <c r="A39" s="279"/>
      <c r="B39" s="66" t="s">
        <v>35</v>
      </c>
      <c r="C39" s="67">
        <v>100000</v>
      </c>
      <c r="D39" s="67">
        <v>100000</v>
      </c>
      <c r="E39" s="76">
        <v>0</v>
      </c>
      <c r="F39" s="69">
        <f>SUM(D39-E39)</f>
        <v>100000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(D39*100)/$D$74</f>
        <v>0.13883266557364141</v>
      </c>
    </row>
    <row r="40" spans="1:11" ht="15" thickBot="1" x14ac:dyDescent="0.4">
      <c r="A40" s="280" t="s">
        <v>42</v>
      </c>
      <c r="B40" s="55" t="s">
        <v>70</v>
      </c>
      <c r="C40" s="64">
        <f>SUM(C41:C43)</f>
        <v>65000</v>
      </c>
      <c r="D40" s="64">
        <f>SUM(D41:D43)</f>
        <v>174151.78999999998</v>
      </c>
      <c r="E40" s="64">
        <f>SUM(E41:E43)</f>
        <v>109151.79</v>
      </c>
      <c r="F40" s="64">
        <f>SUM(F41:F43)</f>
        <v>65000</v>
      </c>
      <c r="G40" s="64">
        <f>SUM(G41:G43)</f>
        <v>109151.79</v>
      </c>
      <c r="H40" s="57"/>
      <c r="I40" s="57"/>
      <c r="J40" s="57"/>
      <c r="K40" s="62"/>
    </row>
    <row r="41" spans="1:11" x14ac:dyDescent="0.35">
      <c r="A41" s="281"/>
      <c r="B41" s="59" t="s">
        <v>35</v>
      </c>
      <c r="C41" s="60">
        <v>50000</v>
      </c>
      <c r="D41" s="60">
        <v>50000</v>
      </c>
      <c r="E41" s="51">
        <v>0</v>
      </c>
      <c r="F41" s="50">
        <f t="shared" si="2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(D41*100)/$D$74</f>
        <v>6.9416332786820703E-2</v>
      </c>
    </row>
    <row r="42" spans="1:11" x14ac:dyDescent="0.35">
      <c r="A42" s="281"/>
      <c r="B42" s="3" t="s">
        <v>37</v>
      </c>
      <c r="C42" s="4">
        <v>15000</v>
      </c>
      <c r="D42" s="4">
        <v>15000</v>
      </c>
      <c r="E42" s="12">
        <v>0</v>
      </c>
      <c r="F42" s="5">
        <f t="shared" si="2"/>
        <v>15000</v>
      </c>
      <c r="G42" s="7">
        <v>0</v>
      </c>
      <c r="H42" s="8">
        <f t="shared" si="0"/>
        <v>0</v>
      </c>
      <c r="I42" s="6">
        <f t="shared" si="1"/>
        <v>100</v>
      </c>
      <c r="J42" s="10" t="e">
        <f t="shared" si="1"/>
        <v>#DIV/0!</v>
      </c>
      <c r="K42" s="16">
        <f>(D42*100)/$D$74</f>
        <v>2.0824899836046212E-2</v>
      </c>
    </row>
    <row r="43" spans="1:11" ht="15" thickBot="1" x14ac:dyDescent="0.4">
      <c r="A43" s="282"/>
      <c r="B43" s="26" t="s">
        <v>66</v>
      </c>
      <c r="C43" s="24">
        <v>0</v>
      </c>
      <c r="D43" s="24">
        <v>109151.79</v>
      </c>
      <c r="E43" s="20">
        <v>109151.79</v>
      </c>
      <c r="F43" s="5">
        <f t="shared" si="2"/>
        <v>0</v>
      </c>
      <c r="G43" s="35">
        <v>109151.79</v>
      </c>
      <c r="H43" s="32">
        <f t="shared" si="0"/>
        <v>100</v>
      </c>
      <c r="I43" s="21">
        <f t="shared" si="1"/>
        <v>0</v>
      </c>
      <c r="J43" s="33">
        <f t="shared" si="1"/>
        <v>100</v>
      </c>
      <c r="K43" s="22">
        <f>(D43*100)/$D$74</f>
        <v>0.15153833957834337</v>
      </c>
    </row>
    <row r="44" spans="1:11" ht="15" thickBot="1" x14ac:dyDescent="0.4">
      <c r="A44" s="277">
        <v>41</v>
      </c>
      <c r="B44" s="55" t="s">
        <v>8</v>
      </c>
      <c r="C44" s="81">
        <f>SUM(C45:C46)</f>
        <v>100000</v>
      </c>
      <c r="D44" s="56">
        <f>SUM(D45:D46)</f>
        <v>100000</v>
      </c>
      <c r="E44" s="56">
        <f>SUM(E45:E46)</f>
        <v>7000</v>
      </c>
      <c r="F44" s="56">
        <f>SUM(F45:F46)</f>
        <v>93000</v>
      </c>
      <c r="G44" s="64">
        <f>SUM(G45:G46)</f>
        <v>0</v>
      </c>
      <c r="H44" s="57"/>
      <c r="I44" s="57"/>
      <c r="J44" s="57"/>
      <c r="K44" s="62"/>
    </row>
    <row r="45" spans="1:11" x14ac:dyDescent="0.35">
      <c r="A45" s="278"/>
      <c r="B45" s="59" t="s">
        <v>35</v>
      </c>
      <c r="C45" s="60">
        <v>50000</v>
      </c>
      <c r="D45" s="60">
        <v>50000</v>
      </c>
      <c r="E45" s="80">
        <v>0</v>
      </c>
      <c r="F45" s="50">
        <f t="shared" si="2"/>
        <v>50000</v>
      </c>
      <c r="G45" s="79">
        <v>0</v>
      </c>
      <c r="H45" s="52">
        <f t="shared" si="0"/>
        <v>0</v>
      </c>
      <c r="I45" s="53">
        <f t="shared" si="1"/>
        <v>100</v>
      </c>
      <c r="J45" s="65" t="e">
        <f t="shared" si="1"/>
        <v>#DIV/0!</v>
      </c>
      <c r="K45" s="54">
        <f>(D45*100)/$D$74</f>
        <v>6.9416332786820703E-2</v>
      </c>
    </row>
    <row r="46" spans="1:11" ht="15" thickBot="1" x14ac:dyDescent="0.4">
      <c r="A46" s="279"/>
      <c r="B46" s="26" t="s">
        <v>37</v>
      </c>
      <c r="C46" s="17">
        <v>50000</v>
      </c>
      <c r="D46" s="17">
        <v>50000</v>
      </c>
      <c r="E46" s="19">
        <v>7000</v>
      </c>
      <c r="F46" s="19">
        <f t="shared" si="2"/>
        <v>43000</v>
      </c>
      <c r="G46" s="35">
        <v>0</v>
      </c>
      <c r="H46" s="21">
        <f t="shared" si="0"/>
        <v>14.000000000000002</v>
      </c>
      <c r="I46" s="21">
        <f t="shared" si="1"/>
        <v>86</v>
      </c>
      <c r="J46" s="33">
        <f t="shared" si="1"/>
        <v>0</v>
      </c>
      <c r="K46" s="22">
        <f>(D46*100)/$D$74</f>
        <v>6.9416332786820703E-2</v>
      </c>
    </row>
    <row r="47" spans="1:11" ht="15" thickBot="1" x14ac:dyDescent="0.4">
      <c r="A47" s="277">
        <v>42</v>
      </c>
      <c r="B47" s="55" t="s">
        <v>49</v>
      </c>
      <c r="C47" s="81">
        <f>SUM(C48:C49)</f>
        <v>50000</v>
      </c>
      <c r="D47" s="56">
        <f>SUM(D48:D49)</f>
        <v>50000</v>
      </c>
      <c r="E47" s="56">
        <f>SUM(E48:E49)</f>
        <v>5000</v>
      </c>
      <c r="F47" s="56">
        <f>SUM(F48:F49)</f>
        <v>45000</v>
      </c>
      <c r="G47" s="64">
        <f>SUM(G48:G49)</f>
        <v>0</v>
      </c>
      <c r="H47" s="57"/>
      <c r="I47" s="57"/>
      <c r="J47" s="57"/>
      <c r="K47" s="62"/>
    </row>
    <row r="48" spans="1:11" x14ac:dyDescent="0.35">
      <c r="A48" s="278"/>
      <c r="B48" s="59" t="s">
        <v>58</v>
      </c>
      <c r="C48" s="107">
        <v>0</v>
      </c>
      <c r="D48" s="107">
        <v>0</v>
      </c>
      <c r="E48" s="80">
        <v>0</v>
      </c>
      <c r="F48" s="80">
        <f t="shared" si="2"/>
        <v>0</v>
      </c>
      <c r="G48" s="79">
        <v>0</v>
      </c>
      <c r="H48" s="52" t="e">
        <f t="shared" si="0"/>
        <v>#DIV/0!</v>
      </c>
      <c r="I48" s="53" t="e">
        <f t="shared" si="1"/>
        <v>#DIV/0!</v>
      </c>
      <c r="J48" s="65" t="e">
        <f t="shared" si="1"/>
        <v>#DIV/0!</v>
      </c>
      <c r="K48" s="54">
        <f>(D48*100)/$D$74</f>
        <v>0</v>
      </c>
    </row>
    <row r="49" spans="1:11" ht="15" thickBot="1" x14ac:dyDescent="0.4">
      <c r="A49" s="279"/>
      <c r="B49" s="26" t="s">
        <v>36</v>
      </c>
      <c r="C49" s="17">
        <v>50000</v>
      </c>
      <c r="D49" s="17">
        <v>50000</v>
      </c>
      <c r="E49" s="19">
        <v>5000</v>
      </c>
      <c r="F49" s="19">
        <f t="shared" si="2"/>
        <v>45000</v>
      </c>
      <c r="G49" s="35">
        <v>0</v>
      </c>
      <c r="H49" s="21">
        <f t="shared" si="0"/>
        <v>10</v>
      </c>
      <c r="I49" s="21">
        <f t="shared" si="1"/>
        <v>90</v>
      </c>
      <c r="J49" s="33">
        <f t="shared" si="1"/>
        <v>0</v>
      </c>
      <c r="K49" s="22">
        <f>(D49*100)/$D$74</f>
        <v>6.9416332786820703E-2</v>
      </c>
    </row>
    <row r="50" spans="1:11" ht="15" thickBot="1" x14ac:dyDescent="0.4">
      <c r="A50" s="277">
        <v>57</v>
      </c>
      <c r="B50" s="55" t="s">
        <v>9</v>
      </c>
      <c r="C50" s="64">
        <f>SUM(C51:C54)</f>
        <v>300000</v>
      </c>
      <c r="D50" s="82">
        <f>SUM(D51:D54)</f>
        <v>306395</v>
      </c>
      <c r="E50" s="64">
        <f>SUM(E51:E54)</f>
        <v>11034.29</v>
      </c>
      <c r="F50" s="56">
        <f>SUM(F51:F54)</f>
        <v>295360.70999999996</v>
      </c>
      <c r="G50" s="64">
        <f>SUM(G51:G54)</f>
        <v>3198.98</v>
      </c>
      <c r="H50" s="57"/>
      <c r="I50" s="57"/>
      <c r="J50" s="57"/>
      <c r="K50" s="62"/>
    </row>
    <row r="51" spans="1:11" x14ac:dyDescent="0.35">
      <c r="A51" s="278"/>
      <c r="B51" s="59" t="s">
        <v>35</v>
      </c>
      <c r="C51" s="60">
        <v>150000</v>
      </c>
      <c r="D51" s="60">
        <v>150000</v>
      </c>
      <c r="E51" s="80">
        <v>0</v>
      </c>
      <c r="F51" s="50">
        <f t="shared" si="2"/>
        <v>150000</v>
      </c>
      <c r="G51" s="80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(D51*100)/$D$74</f>
        <v>0.20824899836046212</v>
      </c>
    </row>
    <row r="52" spans="1:11" x14ac:dyDescent="0.35">
      <c r="A52" s="278"/>
      <c r="B52" s="3" t="s">
        <v>30</v>
      </c>
      <c r="C52" s="11">
        <v>0</v>
      </c>
      <c r="D52" s="11">
        <v>0</v>
      </c>
      <c r="E52" s="9">
        <v>0</v>
      </c>
      <c r="F52" s="9">
        <f t="shared" si="2"/>
        <v>0</v>
      </c>
      <c r="G52" s="9">
        <v>0</v>
      </c>
      <c r="H52" s="6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(D52*100)/$D$74</f>
        <v>0</v>
      </c>
    </row>
    <row r="53" spans="1:11" x14ac:dyDescent="0.35">
      <c r="A53" s="278"/>
      <c r="B53" s="96" t="s">
        <v>67</v>
      </c>
      <c r="C53" s="104">
        <v>0</v>
      </c>
      <c r="D53" s="104">
        <v>6395</v>
      </c>
      <c r="E53" s="9">
        <v>0</v>
      </c>
      <c r="F53" s="9">
        <f t="shared" si="2"/>
        <v>6395</v>
      </c>
      <c r="G53" s="9">
        <v>0</v>
      </c>
      <c r="H53" s="8">
        <f t="shared" si="0"/>
        <v>0</v>
      </c>
      <c r="I53" s="6">
        <f t="shared" si="1"/>
        <v>100</v>
      </c>
      <c r="J53" s="10" t="e">
        <f t="shared" si="1"/>
        <v>#DIV/0!</v>
      </c>
      <c r="K53" s="103">
        <f>(D53*100)/$D$74</f>
        <v>8.8783489634343682E-3</v>
      </c>
    </row>
    <row r="54" spans="1:11" ht="15" thickBot="1" x14ac:dyDescent="0.4">
      <c r="A54" s="279"/>
      <c r="B54" s="26" t="s">
        <v>36</v>
      </c>
      <c r="C54" s="17">
        <v>150000</v>
      </c>
      <c r="D54" s="17">
        <v>150000</v>
      </c>
      <c r="E54" s="19">
        <v>11034.29</v>
      </c>
      <c r="F54" s="19">
        <f t="shared" si="2"/>
        <v>138965.71</v>
      </c>
      <c r="G54" s="34">
        <v>3198.98</v>
      </c>
      <c r="H54" s="21">
        <f t="shared" si="0"/>
        <v>7.3561933333333345</v>
      </c>
      <c r="I54" s="21">
        <f t="shared" si="1"/>
        <v>92.643806666666663</v>
      </c>
      <c r="J54" s="33">
        <f t="shared" si="1"/>
        <v>28.991262691120134</v>
      </c>
      <c r="K54" s="22">
        <f>(D54*100)/$D$74</f>
        <v>0.20824899836046212</v>
      </c>
    </row>
    <row r="55" spans="1:11" ht="15" thickBot="1" x14ac:dyDescent="0.4">
      <c r="A55" s="277">
        <v>806</v>
      </c>
      <c r="B55" s="55" t="s">
        <v>60</v>
      </c>
      <c r="C55" s="61">
        <f>SUM(C56:C59)</f>
        <v>700000</v>
      </c>
      <c r="D55" s="56">
        <f>SUM(D56:D59)</f>
        <v>1080929.05</v>
      </c>
      <c r="E55" s="64">
        <f>SUM(E56:E59)</f>
        <v>318040.81</v>
      </c>
      <c r="F55" s="56">
        <f>SUM(F56:F59)</f>
        <v>762888.24</v>
      </c>
      <c r="G55" s="56">
        <f>SUM(G56:G59)</f>
        <v>162899.76</v>
      </c>
      <c r="H55" s="57"/>
      <c r="I55" s="57"/>
      <c r="J55" s="57"/>
      <c r="K55" s="62"/>
    </row>
    <row r="56" spans="1:11" x14ac:dyDescent="0.35">
      <c r="A56" s="278"/>
      <c r="B56" s="59" t="s">
        <v>61</v>
      </c>
      <c r="C56" s="60">
        <v>200000</v>
      </c>
      <c r="D56" s="60">
        <v>200000</v>
      </c>
      <c r="E56" s="51">
        <v>0</v>
      </c>
      <c r="F56" s="50">
        <f t="shared" si="2"/>
        <v>200000</v>
      </c>
      <c r="G56" s="51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(D56*100)/$D$74</f>
        <v>0.27766533114728281</v>
      </c>
    </row>
    <row r="57" spans="1:11" x14ac:dyDescent="0.35">
      <c r="A57" s="278"/>
      <c r="B57" s="3" t="s">
        <v>30</v>
      </c>
      <c r="C57" s="11">
        <v>0</v>
      </c>
      <c r="D57" s="11">
        <v>0</v>
      </c>
      <c r="E57" s="51">
        <v>0</v>
      </c>
      <c r="F57" s="80">
        <f t="shared" si="2"/>
        <v>0</v>
      </c>
      <c r="G57" s="12">
        <v>0</v>
      </c>
      <c r="H57" s="8" t="e">
        <f t="shared" si="0"/>
        <v>#DIV/0!</v>
      </c>
      <c r="I57" s="6" t="e">
        <f t="shared" si="1"/>
        <v>#DIV/0!</v>
      </c>
      <c r="J57" s="10" t="e">
        <f t="shared" si="1"/>
        <v>#DIV/0!</v>
      </c>
      <c r="K57" s="16">
        <f>(D57*100)/$D$74</f>
        <v>0</v>
      </c>
    </row>
    <row r="58" spans="1:11" x14ac:dyDescent="0.35">
      <c r="A58" s="278"/>
      <c r="B58" s="96" t="s">
        <v>59</v>
      </c>
      <c r="C58" s="104">
        <v>0</v>
      </c>
      <c r="D58" s="97">
        <v>380929.05</v>
      </c>
      <c r="E58" s="98">
        <v>99630</v>
      </c>
      <c r="F58" s="5">
        <f t="shared" si="2"/>
        <v>281299.05</v>
      </c>
      <c r="G58" s="12">
        <v>42000</v>
      </c>
      <c r="H58" s="8">
        <f t="shared" si="0"/>
        <v>26.154476798238413</v>
      </c>
      <c r="I58" s="6">
        <f t="shared" si="1"/>
        <v>73.84552320176158</v>
      </c>
      <c r="J58" s="10">
        <f t="shared" si="1"/>
        <v>42.155977115326706</v>
      </c>
      <c r="K58" s="103">
        <v>0.45</v>
      </c>
    </row>
    <row r="59" spans="1:11" ht="15" thickBot="1" x14ac:dyDescent="0.4">
      <c r="A59" s="279"/>
      <c r="B59" s="26" t="s">
        <v>36</v>
      </c>
      <c r="C59" s="17">
        <v>500000</v>
      </c>
      <c r="D59" s="17">
        <v>500000</v>
      </c>
      <c r="E59" s="20">
        <v>218410.81</v>
      </c>
      <c r="F59" s="19">
        <f t="shared" si="2"/>
        <v>281589.19</v>
      </c>
      <c r="G59" s="20">
        <v>120899.76</v>
      </c>
      <c r="H59" s="21">
        <f t="shared" si="0"/>
        <v>43.682162000000005</v>
      </c>
      <c r="I59" s="21">
        <f t="shared" si="1"/>
        <v>56.317837999999995</v>
      </c>
      <c r="J59" s="33">
        <f t="shared" si="1"/>
        <v>55.354293132285889</v>
      </c>
      <c r="K59" s="22">
        <v>0.4</v>
      </c>
    </row>
    <row r="60" spans="1:11" ht="15" thickBot="1" x14ac:dyDescent="0.4">
      <c r="A60" s="280" t="s">
        <v>43</v>
      </c>
      <c r="B60" s="55" t="s">
        <v>11</v>
      </c>
      <c r="C60" s="61">
        <f>SUM(C61:C62)</f>
        <v>50000</v>
      </c>
      <c r="D60" s="64">
        <f>SUM(D61:D62)</f>
        <v>50000</v>
      </c>
      <c r="E60" s="64">
        <f>SUM(E61:E62)</f>
        <v>0</v>
      </c>
      <c r="F60" s="64">
        <f>SUM(F61:F62)</f>
        <v>50000</v>
      </c>
      <c r="G60" s="64">
        <f>SUM(G61:G62)</f>
        <v>0</v>
      </c>
      <c r="H60" s="57"/>
      <c r="I60" s="57"/>
      <c r="J60" s="57"/>
      <c r="K60" s="62"/>
    </row>
    <row r="61" spans="1:11" x14ac:dyDescent="0.35">
      <c r="A61" s="281"/>
      <c r="B61" s="59" t="s">
        <v>35</v>
      </c>
      <c r="C61" s="60">
        <v>50000</v>
      </c>
      <c r="D61" s="60">
        <v>50000</v>
      </c>
      <c r="E61" s="80">
        <v>0</v>
      </c>
      <c r="F61" s="80">
        <f t="shared" si="2"/>
        <v>50000</v>
      </c>
      <c r="G61" s="80">
        <v>0</v>
      </c>
      <c r="H61" s="52">
        <f t="shared" si="0"/>
        <v>0</v>
      </c>
      <c r="I61" s="53">
        <f t="shared" si="1"/>
        <v>100</v>
      </c>
      <c r="J61" s="65" t="e">
        <f t="shared" si="1"/>
        <v>#DIV/0!</v>
      </c>
      <c r="K61" s="54">
        <v>0.08</v>
      </c>
    </row>
    <row r="62" spans="1:11" ht="15" thickBot="1" x14ac:dyDescent="0.4">
      <c r="A62" s="282"/>
      <c r="B62" s="26" t="s">
        <v>36</v>
      </c>
      <c r="C62" s="24">
        <v>0</v>
      </c>
      <c r="D62" s="24">
        <v>0</v>
      </c>
      <c r="E62" s="34">
        <v>0</v>
      </c>
      <c r="F62" s="34">
        <f t="shared" si="2"/>
        <v>0</v>
      </c>
      <c r="G62" s="34">
        <v>0</v>
      </c>
      <c r="H62" s="32" t="e">
        <f t="shared" si="0"/>
        <v>#DIV/0!</v>
      </c>
      <c r="I62" s="21" t="e">
        <f t="shared" si="1"/>
        <v>#DIV/0!</v>
      </c>
      <c r="J62" s="33" t="e">
        <f t="shared" si="1"/>
        <v>#DIV/0!</v>
      </c>
      <c r="K62" s="22">
        <f>(D62*100)/$D$74</f>
        <v>0</v>
      </c>
    </row>
    <row r="63" spans="1:11" ht="15" thickBot="1" x14ac:dyDescent="0.4">
      <c r="A63" s="277">
        <v>73</v>
      </c>
      <c r="B63" s="55" t="s">
        <v>47</v>
      </c>
      <c r="C63" s="56">
        <f>SUM(C64:C65)</f>
        <v>150000</v>
      </c>
      <c r="D63" s="56">
        <f>SUM(D64:D65)</f>
        <v>150000</v>
      </c>
      <c r="E63" s="64">
        <f>SUM(E64:E65)</f>
        <v>38400</v>
      </c>
      <c r="F63" s="64">
        <f>SUM(F64:F65)</f>
        <v>111600</v>
      </c>
      <c r="G63" s="64">
        <f>SUM(G64:G65)</f>
        <v>0</v>
      </c>
      <c r="H63" s="57"/>
      <c r="I63" s="57"/>
      <c r="J63" s="57"/>
      <c r="K63" s="62"/>
    </row>
    <row r="64" spans="1:11" x14ac:dyDescent="0.35">
      <c r="A64" s="278"/>
      <c r="B64" s="59" t="s">
        <v>58</v>
      </c>
      <c r="C64" s="107">
        <v>0</v>
      </c>
      <c r="D64" s="107">
        <v>0</v>
      </c>
      <c r="E64" s="80">
        <v>0</v>
      </c>
      <c r="F64" s="80">
        <f t="shared" si="2"/>
        <v>0</v>
      </c>
      <c r="G64" s="83">
        <v>0</v>
      </c>
      <c r="H64" s="52" t="e">
        <f t="shared" si="0"/>
        <v>#DIV/0!</v>
      </c>
      <c r="I64" s="53" t="e">
        <f t="shared" si="1"/>
        <v>#DIV/0!</v>
      </c>
      <c r="J64" s="65" t="e">
        <f t="shared" si="1"/>
        <v>#DIV/0!</v>
      </c>
      <c r="K64" s="54">
        <f>(D64*100)/$D$74</f>
        <v>0</v>
      </c>
    </row>
    <row r="65" spans="1:11" ht="15" thickBot="1" x14ac:dyDescent="0.4">
      <c r="A65" s="279"/>
      <c r="B65" s="26" t="s">
        <v>36</v>
      </c>
      <c r="C65" s="17">
        <v>150000</v>
      </c>
      <c r="D65" s="17">
        <v>150000</v>
      </c>
      <c r="E65" s="34">
        <v>38400</v>
      </c>
      <c r="F65" s="34">
        <f t="shared" si="2"/>
        <v>111600</v>
      </c>
      <c r="G65" s="18">
        <v>0</v>
      </c>
      <c r="H65" s="21">
        <f t="shared" si="0"/>
        <v>25.6</v>
      </c>
      <c r="I65" s="21">
        <f t="shared" si="1"/>
        <v>74.400000000000006</v>
      </c>
      <c r="J65" s="33">
        <f t="shared" si="1"/>
        <v>0</v>
      </c>
      <c r="K65" s="22">
        <f>(D65*100)/$D$74</f>
        <v>0.20824899836046212</v>
      </c>
    </row>
    <row r="66" spans="1:11" ht="15" thickBot="1" x14ac:dyDescent="0.4">
      <c r="A66" s="277">
        <v>76</v>
      </c>
      <c r="B66" s="55" t="s">
        <v>12</v>
      </c>
      <c r="C66" s="56">
        <f>SUM(C67:C68)</f>
        <v>1600000</v>
      </c>
      <c r="D66" s="64">
        <f>SUM(D67:D69)</f>
        <v>1872669.08</v>
      </c>
      <c r="E66" s="64">
        <f>SUM(E67:E68)</f>
        <v>999920</v>
      </c>
      <c r="F66" s="64">
        <f>SUM(F67:F68)</f>
        <v>401180</v>
      </c>
      <c r="G66" s="64">
        <f>SUM(G67:G68)</f>
        <v>0</v>
      </c>
      <c r="H66" s="57"/>
      <c r="I66" s="57"/>
      <c r="J66" s="57"/>
      <c r="K66" s="62"/>
    </row>
    <row r="67" spans="1:11" x14ac:dyDescent="0.35">
      <c r="A67" s="278"/>
      <c r="B67" s="47" t="s">
        <v>32</v>
      </c>
      <c r="C67" s="49">
        <v>0</v>
      </c>
      <c r="D67" s="49">
        <v>1100</v>
      </c>
      <c r="E67" s="85">
        <v>0</v>
      </c>
      <c r="F67" s="80">
        <f t="shared" si="2"/>
        <v>1100</v>
      </c>
      <c r="G67" s="85">
        <v>0</v>
      </c>
      <c r="H67" s="52">
        <f t="shared" si="0"/>
        <v>0</v>
      </c>
      <c r="I67" s="53">
        <f t="shared" si="1"/>
        <v>100</v>
      </c>
      <c r="J67" s="65" t="e">
        <f t="shared" si="1"/>
        <v>#DIV/0!</v>
      </c>
      <c r="K67" s="54">
        <f>(D67*100)/$D$74</f>
        <v>1.5271593213100555E-3</v>
      </c>
    </row>
    <row r="68" spans="1:11" ht="15" thickBot="1" x14ac:dyDescent="0.4">
      <c r="A68" s="279"/>
      <c r="B68" s="36" t="s">
        <v>61</v>
      </c>
      <c r="C68" s="17">
        <v>1600000</v>
      </c>
      <c r="D68" s="17">
        <v>1400000</v>
      </c>
      <c r="E68" s="34">
        <v>999920</v>
      </c>
      <c r="F68" s="19">
        <f t="shared" si="2"/>
        <v>400080</v>
      </c>
      <c r="G68" s="34">
        <v>0</v>
      </c>
      <c r="H68" s="32">
        <f t="shared" si="0"/>
        <v>71.42285714285714</v>
      </c>
      <c r="I68" s="37">
        <f t="shared" si="1"/>
        <v>28.577142857142857</v>
      </c>
      <c r="J68" s="33">
        <f t="shared" si="1"/>
        <v>0</v>
      </c>
      <c r="K68" s="22">
        <v>1.83</v>
      </c>
    </row>
    <row r="69" spans="1:11" ht="15" thickBot="1" x14ac:dyDescent="0.4">
      <c r="A69" s="105"/>
      <c r="B69" s="43" t="s">
        <v>68</v>
      </c>
      <c r="C69" s="109">
        <v>0</v>
      </c>
      <c r="D69" s="108">
        <v>471569.08</v>
      </c>
      <c r="E69" s="76">
        <v>0</v>
      </c>
      <c r="F69" s="19">
        <f t="shared" si="2"/>
        <v>471569.08</v>
      </c>
      <c r="G69" s="34">
        <v>0</v>
      </c>
      <c r="H69" s="32">
        <f t="shared" si="0"/>
        <v>0</v>
      </c>
      <c r="I69" s="37">
        <f t="shared" si="1"/>
        <v>100</v>
      </c>
      <c r="J69" s="33" t="e">
        <f t="shared" si="1"/>
        <v>#DIV/0!</v>
      </c>
      <c r="K69" s="22">
        <v>1.83</v>
      </c>
    </row>
    <row r="70" spans="1:11" ht="15" thickBot="1" x14ac:dyDescent="0.4">
      <c r="A70" s="277">
        <v>75</v>
      </c>
      <c r="B70" s="55" t="s">
        <v>62</v>
      </c>
      <c r="C70" s="81">
        <f>SUM(C71:C73)</f>
        <v>150000</v>
      </c>
      <c r="D70" s="82">
        <f>SUM(D71:D73)</f>
        <v>376235.04000000004</v>
      </c>
      <c r="E70" s="56">
        <f>SUM(E71:E73)</f>
        <v>61350</v>
      </c>
      <c r="F70" s="56">
        <f>SUM(F71:F73)</f>
        <v>314885.04000000004</v>
      </c>
      <c r="G70" s="64">
        <f>SUM(G71:G73)</f>
        <v>12164.49</v>
      </c>
      <c r="H70" s="89"/>
      <c r="I70" s="89"/>
      <c r="J70" s="90"/>
      <c r="K70" s="62"/>
    </row>
    <row r="71" spans="1:11" x14ac:dyDescent="0.35">
      <c r="A71" s="278"/>
      <c r="B71" s="86" t="s">
        <v>39</v>
      </c>
      <c r="C71" s="87">
        <v>100000</v>
      </c>
      <c r="D71" s="87">
        <v>100000</v>
      </c>
      <c r="E71" s="88">
        <v>61350</v>
      </c>
      <c r="F71" s="50">
        <f t="shared" si="2"/>
        <v>38650</v>
      </c>
      <c r="G71" s="51">
        <v>12164.49</v>
      </c>
      <c r="H71" s="52">
        <f t="shared" si="0"/>
        <v>61.35</v>
      </c>
      <c r="I71" s="53">
        <f t="shared" si="1"/>
        <v>38.65</v>
      </c>
      <c r="J71" s="65">
        <f t="shared" si="1"/>
        <v>19.828019559902199</v>
      </c>
      <c r="K71" s="54">
        <f>(D71*100)/$D$74</f>
        <v>0.13883266557364141</v>
      </c>
    </row>
    <row r="72" spans="1:11" x14ac:dyDescent="0.35">
      <c r="A72" s="278"/>
      <c r="B72" s="110" t="s">
        <v>68</v>
      </c>
      <c r="C72" s="114">
        <v>0</v>
      </c>
      <c r="D72" s="111">
        <v>226235.04</v>
      </c>
      <c r="E72" s="115">
        <v>0</v>
      </c>
      <c r="F72" s="50">
        <f t="shared" si="2"/>
        <v>226235.04</v>
      </c>
      <c r="G72" s="112">
        <v>0</v>
      </c>
      <c r="H72" s="52">
        <f t="shared" si="0"/>
        <v>0</v>
      </c>
      <c r="I72" s="53">
        <f t="shared" si="1"/>
        <v>100</v>
      </c>
      <c r="J72" s="65" t="e">
        <f t="shared" si="1"/>
        <v>#DIV/0!</v>
      </c>
      <c r="K72" s="113"/>
    </row>
    <row r="73" spans="1:11" ht="15" thickBot="1" x14ac:dyDescent="0.4">
      <c r="A73" s="279"/>
      <c r="B73" s="26" t="s">
        <v>35</v>
      </c>
      <c r="C73" s="17">
        <v>50000</v>
      </c>
      <c r="D73" s="17">
        <v>50000</v>
      </c>
      <c r="E73" s="34">
        <v>0</v>
      </c>
      <c r="F73" s="19">
        <f t="shared" si="2"/>
        <v>50000</v>
      </c>
      <c r="G73" s="117">
        <v>0</v>
      </c>
      <c r="H73" s="32">
        <f t="shared" si="0"/>
        <v>0</v>
      </c>
      <c r="I73" s="21">
        <f t="shared" si="1"/>
        <v>100</v>
      </c>
      <c r="J73" s="33" t="e">
        <f t="shared" si="1"/>
        <v>#DIV/0!</v>
      </c>
      <c r="K73" s="22">
        <f>SUM(D73/D74)*100</f>
        <v>6.9416332786820717E-2</v>
      </c>
    </row>
    <row r="74" spans="1:11" ht="14.25" customHeight="1" thickBot="1" x14ac:dyDescent="0.4">
      <c r="A74" s="38" t="s">
        <v>25</v>
      </c>
      <c r="B74" s="39" t="s">
        <v>16</v>
      </c>
      <c r="C74" s="40">
        <f>SUM(C10+C13,C15,C18,C22,C28,C34,C36,C40,C44,C47,C50,C55,C60,C63,C66+C70)</f>
        <v>70240299</v>
      </c>
      <c r="D74" s="40">
        <f>SUM(D10+D13,D15,D18,D22,D28,D34,D36,D40,D44,D47,D50,D55,D60,D63,D66+D70)</f>
        <v>72029157.970000014</v>
      </c>
      <c r="E74" s="40">
        <f>SUM(E10+E13,E15,E18,E22,E28,E34,E36,E40,E44,E47,E50,E55,E60,E63,E66+E70)</f>
        <v>36684478.519999996</v>
      </c>
      <c r="F74" s="40">
        <f>SUM(F10+F13,F15,F18,F22,F28,F34,F36,F40,F44,F47,F50,F55,F60,F63,F66+F70)</f>
        <v>64648628.389999993</v>
      </c>
      <c r="G74" s="40">
        <f>SUM(G10+G13,G15,G18,G22,G28,G34,G36,G40,G44,G47,G50,G55,G60,G63,G66+G70)</f>
        <v>17165343.309999999</v>
      </c>
      <c r="H74" s="41">
        <f t="shared" si="0"/>
        <v>50.930039381105921</v>
      </c>
      <c r="I74" s="41">
        <f t="shared" si="1"/>
        <v>89.753414050634888</v>
      </c>
      <c r="J74" s="41">
        <f t="shared" si="1"/>
        <v>46.791842224611784</v>
      </c>
      <c r="K74" s="42">
        <f>SUM(K10:K73)</f>
        <v>100.00229088049271</v>
      </c>
    </row>
    <row r="75" spans="1:11" x14ac:dyDescent="0.35">
      <c r="A75" s="283" t="s">
        <v>72</v>
      </c>
      <c r="B75" s="283"/>
      <c r="C75" s="283"/>
    </row>
    <row r="76" spans="1:11" x14ac:dyDescent="0.35">
      <c r="A76" s="284" t="s">
        <v>27</v>
      </c>
      <c r="B76" s="284"/>
      <c r="C76" s="284"/>
      <c r="E76" t="s">
        <v>26</v>
      </c>
    </row>
    <row r="77" spans="1:11" ht="21" customHeight="1" x14ac:dyDescent="0.35">
      <c r="A77" s="276" t="s">
        <v>28</v>
      </c>
      <c r="B77" s="276"/>
      <c r="C77" s="276"/>
      <c r="D77" s="44"/>
      <c r="E77" s="44"/>
      <c r="F77" s="44"/>
      <c r="G77" s="44"/>
      <c r="H77" s="44"/>
      <c r="I77" s="44"/>
      <c r="J77" s="44"/>
      <c r="K77" s="44"/>
    </row>
  </sheetData>
  <mergeCells count="32">
    <mergeCell ref="A1:K1"/>
    <mergeCell ref="A2:K2"/>
    <mergeCell ref="A3:K3"/>
    <mergeCell ref="A4:K4"/>
    <mergeCell ref="A10:A12"/>
    <mergeCell ref="A13:A14"/>
    <mergeCell ref="A15:A17"/>
    <mergeCell ref="A18:A21"/>
    <mergeCell ref="H7:K7"/>
    <mergeCell ref="A7:A9"/>
    <mergeCell ref="B7:B9"/>
    <mergeCell ref="C7:G7"/>
    <mergeCell ref="G8:G9"/>
    <mergeCell ref="C8:D8"/>
    <mergeCell ref="E8:E9"/>
    <mergeCell ref="F8:F9"/>
    <mergeCell ref="A22:A27"/>
    <mergeCell ref="A28:A33"/>
    <mergeCell ref="A40:A43"/>
    <mergeCell ref="A44:A46"/>
    <mergeCell ref="A34:A35"/>
    <mergeCell ref="A36:A39"/>
    <mergeCell ref="A77:C77"/>
    <mergeCell ref="A47:A49"/>
    <mergeCell ref="A50:A54"/>
    <mergeCell ref="A55:A59"/>
    <mergeCell ref="A60:A62"/>
    <mergeCell ref="A70:A73"/>
    <mergeCell ref="A75:C75"/>
    <mergeCell ref="A63:A65"/>
    <mergeCell ref="A66:A68"/>
    <mergeCell ref="A76:C76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9"/>
  <sheetViews>
    <sheetView view="pageLayout" topLeftCell="A52" zoomScaleNormal="100" workbookViewId="0">
      <selection activeCell="G20" sqref="G20"/>
    </sheetView>
  </sheetViews>
  <sheetFormatPr defaultRowHeight="14.5" x14ac:dyDescent="0.35"/>
  <cols>
    <col min="1" max="1" width="5.1796875" customWidth="1"/>
    <col min="2" max="2" width="29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8164062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85" t="s">
        <v>18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x14ac:dyDescent="0.35">
      <c r="A2" s="285" t="s">
        <v>46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x14ac:dyDescent="0.35">
      <c r="A3" s="285" t="s">
        <v>45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x14ac:dyDescent="0.35">
      <c r="A4" s="285" t="s">
        <v>40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76</v>
      </c>
      <c r="F6" s="2"/>
      <c r="G6" s="2"/>
      <c r="K6" s="2" t="s">
        <v>0</v>
      </c>
    </row>
    <row r="7" spans="1:11" ht="15" thickBot="1" x14ac:dyDescent="0.4">
      <c r="A7" s="295" t="s">
        <v>1</v>
      </c>
      <c r="B7" s="298" t="s">
        <v>2</v>
      </c>
      <c r="C7" s="301" t="s">
        <v>3</v>
      </c>
      <c r="D7" s="301"/>
      <c r="E7" s="301"/>
      <c r="F7" s="301"/>
      <c r="G7" s="302"/>
      <c r="H7" s="290" t="s">
        <v>13</v>
      </c>
      <c r="I7" s="291"/>
      <c r="J7" s="292"/>
      <c r="K7" s="293"/>
    </row>
    <row r="8" spans="1:11" x14ac:dyDescent="0.35">
      <c r="A8" s="296"/>
      <c r="B8" s="299"/>
      <c r="C8" s="294" t="s">
        <v>20</v>
      </c>
      <c r="D8" s="288"/>
      <c r="E8" s="288" t="s">
        <v>4</v>
      </c>
      <c r="F8" s="288" t="s">
        <v>21</v>
      </c>
      <c r="G8" s="286" t="s">
        <v>22</v>
      </c>
      <c r="H8" s="13"/>
      <c r="I8" s="14"/>
      <c r="J8" s="14"/>
      <c r="K8" s="27"/>
    </row>
    <row r="9" spans="1:11" ht="29.5" thickBot="1" x14ac:dyDescent="0.4">
      <c r="A9" s="297"/>
      <c r="B9" s="300"/>
      <c r="C9" s="46" t="s">
        <v>19</v>
      </c>
      <c r="D9" s="28" t="s">
        <v>29</v>
      </c>
      <c r="E9" s="289"/>
      <c r="F9" s="289"/>
      <c r="G9" s="287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277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31097183.190000001</v>
      </c>
      <c r="F10" s="56">
        <v>58829716</v>
      </c>
      <c r="G10" s="56">
        <f>SUM(G11:G12)</f>
        <v>19623430.559999999</v>
      </c>
      <c r="H10" s="57"/>
      <c r="I10" s="57"/>
      <c r="J10" s="57"/>
      <c r="K10" s="58"/>
    </row>
    <row r="11" spans="1:11" ht="15" thickBot="1" x14ac:dyDescent="0.4">
      <c r="A11" s="278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(D11*100)/$D$76</f>
        <v>0</v>
      </c>
    </row>
    <row r="12" spans="1:11" ht="15" thickBot="1" x14ac:dyDescent="0.4">
      <c r="A12" s="279"/>
      <c r="B12" s="43" t="s">
        <v>30</v>
      </c>
      <c r="C12" s="17">
        <v>59279716</v>
      </c>
      <c r="D12" s="17">
        <v>59279716</v>
      </c>
      <c r="E12" s="18">
        <v>31097183.190000001</v>
      </c>
      <c r="F12" s="19">
        <f>SUM(D12-E12)</f>
        <v>28182532.809999999</v>
      </c>
      <c r="G12" s="20">
        <v>19623430.559999999</v>
      </c>
      <c r="H12" s="21">
        <f>SUM(E12/D12*100)</f>
        <v>52.458387604286095</v>
      </c>
      <c r="I12" s="21">
        <f>SUM(F12/D12*100)</f>
        <v>47.541612395713905</v>
      </c>
      <c r="J12" s="52">
        <f>SUM(G12/E12*100)</f>
        <v>63.103562917911979</v>
      </c>
      <c r="K12" s="22">
        <v>81.81</v>
      </c>
    </row>
    <row r="13" spans="1:11" ht="15" thickBot="1" x14ac:dyDescent="0.4">
      <c r="A13" s="277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278982.40000000002</v>
      </c>
      <c r="F13" s="56">
        <f>SUM(F14:F14)</f>
        <v>71017.599999999977</v>
      </c>
      <c r="G13" s="64">
        <f>SUM(G14:G14)</f>
        <v>264779.71000000002</v>
      </c>
      <c r="H13" s="57"/>
      <c r="I13" s="57"/>
      <c r="J13" s="57"/>
      <c r="K13" s="62"/>
    </row>
    <row r="14" spans="1:11" ht="15" thickBot="1" x14ac:dyDescent="0.4">
      <c r="A14" s="278"/>
      <c r="B14" s="59" t="s">
        <v>34</v>
      </c>
      <c r="C14" s="60">
        <v>350000</v>
      </c>
      <c r="D14" s="60">
        <v>350000</v>
      </c>
      <c r="E14" s="51">
        <v>278982.40000000002</v>
      </c>
      <c r="F14" s="50">
        <f>SUM(D14-E14)</f>
        <v>71017.599999999977</v>
      </c>
      <c r="G14" s="51">
        <v>264779.71000000002</v>
      </c>
      <c r="H14" s="53">
        <f t="shared" ref="H14:H76" si="0">SUM(E14/D14*100)</f>
        <v>79.709257142857155</v>
      </c>
      <c r="I14" s="53">
        <f t="shared" ref="I14:J76" si="1">SUM(F14/D14*100)</f>
        <v>20.290742857142853</v>
      </c>
      <c r="J14" s="52">
        <f>SUM(G14/E14*100)</f>
        <v>94.909108961712292</v>
      </c>
      <c r="K14" s="54">
        <f>(D14*100)/$D$76</f>
        <v>0.46751912245846428</v>
      </c>
    </row>
    <row r="15" spans="1:11" ht="15" thickBot="1" x14ac:dyDescent="0.4">
      <c r="A15" s="277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98315.71</v>
      </c>
      <c r="F15" s="56">
        <f>SUM(F16:F17)</f>
        <v>401684.29</v>
      </c>
      <c r="G15" s="64">
        <f>SUM(G16:G17)</f>
        <v>79900.7</v>
      </c>
      <c r="H15" s="57"/>
      <c r="I15" s="57"/>
      <c r="J15" s="57"/>
      <c r="K15" s="62"/>
    </row>
    <row r="16" spans="1:11" x14ac:dyDescent="0.35">
      <c r="A16" s="278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5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(D16*100)/$D$76</f>
        <v>0</v>
      </c>
    </row>
    <row r="17" spans="1:11" ht="15" thickBot="1" x14ac:dyDescent="0.4">
      <c r="A17" s="279"/>
      <c r="B17" s="26" t="s">
        <v>32</v>
      </c>
      <c r="C17" s="17">
        <v>500000</v>
      </c>
      <c r="D17" s="17">
        <v>500000</v>
      </c>
      <c r="E17" s="20">
        <v>98315.71</v>
      </c>
      <c r="F17" s="19">
        <f t="shared" si="2"/>
        <v>401684.29</v>
      </c>
      <c r="G17" s="20">
        <v>79900.7</v>
      </c>
      <c r="H17" s="21">
        <f t="shared" si="0"/>
        <v>19.663142000000001</v>
      </c>
      <c r="I17" s="21">
        <f t="shared" si="1"/>
        <v>80.336858000000007</v>
      </c>
      <c r="J17" s="21">
        <f t="shared" si="1"/>
        <v>81.269514302444634</v>
      </c>
      <c r="K17" s="22">
        <v>0.4</v>
      </c>
    </row>
    <row r="18" spans="1:11" ht="15" thickBot="1" x14ac:dyDescent="0.4">
      <c r="A18" s="277">
        <v>802</v>
      </c>
      <c r="B18" s="63" t="s">
        <v>24</v>
      </c>
      <c r="C18" s="64">
        <f>SUM(C19:C21)</f>
        <v>6029267</v>
      </c>
      <c r="D18" s="56">
        <f>SUM(D19:D21)</f>
        <v>7975445.5199999996</v>
      </c>
      <c r="E18" s="56">
        <f>SUM(E19:E21)</f>
        <v>4490060.1399999997</v>
      </c>
      <c r="F18" s="56">
        <f>SUM(F19:F21)</f>
        <v>3485385.3800000004</v>
      </c>
      <c r="G18" s="64">
        <f>SUM(G19:G21)</f>
        <v>3437216.9000000004</v>
      </c>
      <c r="H18" s="57"/>
      <c r="I18" s="57"/>
      <c r="J18" s="57"/>
      <c r="K18" s="62"/>
    </row>
    <row r="19" spans="1:11" x14ac:dyDescent="0.35">
      <c r="A19" s="278"/>
      <c r="B19" s="59" t="s">
        <v>30</v>
      </c>
      <c r="C19" s="60">
        <v>2819341</v>
      </c>
      <c r="D19" s="60">
        <v>2819341</v>
      </c>
      <c r="E19" s="51">
        <v>2119238.38</v>
      </c>
      <c r="F19" s="50">
        <f t="shared" si="2"/>
        <v>700102.62000000011</v>
      </c>
      <c r="G19" s="51">
        <v>1641982.84</v>
      </c>
      <c r="H19" s="53">
        <f t="shared" si="0"/>
        <v>75.167862986421284</v>
      </c>
      <c r="I19" s="53">
        <f t="shared" si="1"/>
        <v>24.832137013578709</v>
      </c>
      <c r="J19" s="53">
        <f t="shared" si="1"/>
        <v>77.479855758369197</v>
      </c>
      <c r="K19" s="54">
        <v>4.5</v>
      </c>
    </row>
    <row r="20" spans="1:11" ht="15" thickBot="1" x14ac:dyDescent="0.4">
      <c r="A20" s="278"/>
      <c r="B20" s="26" t="s">
        <v>73</v>
      </c>
      <c r="C20" s="24">
        <v>0</v>
      </c>
      <c r="D20" s="24">
        <v>1947278.52</v>
      </c>
      <c r="E20" s="20">
        <v>1000</v>
      </c>
      <c r="F20" s="34">
        <f t="shared" si="2"/>
        <v>1946278.52</v>
      </c>
      <c r="G20" s="20">
        <v>0</v>
      </c>
      <c r="H20" s="32">
        <f t="shared" si="0"/>
        <v>5.1353722116751953E-2</v>
      </c>
      <c r="I20" s="32">
        <f t="shared" si="1"/>
        <v>99.948646277883242</v>
      </c>
      <c r="J20" s="32">
        <f t="shared" si="1"/>
        <v>0</v>
      </c>
      <c r="K20" s="22">
        <f>(D20*100)/$D$76</f>
        <v>2.6011141281503343</v>
      </c>
    </row>
    <row r="21" spans="1:11" ht="15" thickBot="1" x14ac:dyDescent="0.4">
      <c r="A21" s="279"/>
      <c r="B21" s="66" t="s">
        <v>31</v>
      </c>
      <c r="C21" s="67">
        <v>3209926</v>
      </c>
      <c r="D21" s="67">
        <v>3208826</v>
      </c>
      <c r="E21" s="91">
        <v>2369821.7599999998</v>
      </c>
      <c r="F21" s="69">
        <f t="shared" si="2"/>
        <v>839004.24000000022</v>
      </c>
      <c r="G21" s="91">
        <v>1795234.06</v>
      </c>
      <c r="H21" s="21">
        <f t="shared" si="0"/>
        <v>73.853233550214298</v>
      </c>
      <c r="I21" s="21">
        <f t="shared" si="1"/>
        <v>26.146766449785691</v>
      </c>
      <c r="J21" s="21">
        <f t="shared" si="1"/>
        <v>75.75396978378663</v>
      </c>
      <c r="K21" s="74">
        <v>4.2699999999999996</v>
      </c>
    </row>
    <row r="22" spans="1:11" ht="15" thickBot="1" x14ac:dyDescent="0.4">
      <c r="A22" s="277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539592.43000000005</v>
      </c>
      <c r="F22" s="56">
        <f>SUM(F23:F27)</f>
        <v>435913.26999999996</v>
      </c>
      <c r="G22" s="64">
        <f>SUM(G23:G27)</f>
        <v>220920.92</v>
      </c>
      <c r="H22" s="57"/>
      <c r="I22" s="57"/>
      <c r="J22" s="57"/>
      <c r="K22" s="62"/>
    </row>
    <row r="23" spans="1:11" x14ac:dyDescent="0.35">
      <c r="A23" s="278"/>
      <c r="B23" s="59" t="s">
        <v>57</v>
      </c>
      <c r="C23" s="60">
        <v>400000</v>
      </c>
      <c r="D23" s="60">
        <v>400000</v>
      </c>
      <c r="E23" s="51">
        <v>238939.19</v>
      </c>
      <c r="F23" s="50">
        <f t="shared" si="2"/>
        <v>161060.81</v>
      </c>
      <c r="G23" s="51">
        <v>126821.13</v>
      </c>
      <c r="H23" s="53">
        <f t="shared" si="0"/>
        <v>59.734797500000006</v>
      </c>
      <c r="I23" s="53">
        <f t="shared" si="1"/>
        <v>40.265202499999994</v>
      </c>
      <c r="J23" s="65">
        <f t="shared" si="1"/>
        <v>53.076738897457552</v>
      </c>
      <c r="K23" s="54">
        <f>(D23*100)/$D$76</f>
        <v>0.53430756852395922</v>
      </c>
    </row>
    <row r="24" spans="1:11" ht="15" thickBot="1" x14ac:dyDescent="0.4">
      <c r="A24" s="278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2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(D24*100)/$D$76</f>
        <v>0.1335768921309898</v>
      </c>
    </row>
    <row r="25" spans="1:11" ht="15" thickBot="1" x14ac:dyDescent="0.4">
      <c r="A25" s="278"/>
      <c r="B25" s="66" t="s">
        <v>59</v>
      </c>
      <c r="C25" s="95">
        <v>0</v>
      </c>
      <c r="D25" s="67">
        <v>337343.2</v>
      </c>
      <c r="E25" s="91">
        <v>300379.28000000003</v>
      </c>
      <c r="F25" s="19">
        <f t="shared" si="2"/>
        <v>36963.919999999984</v>
      </c>
      <c r="G25" s="20">
        <v>94075.83</v>
      </c>
      <c r="H25" s="32">
        <f t="shared" si="0"/>
        <v>89.042636697582765</v>
      </c>
      <c r="I25" s="21">
        <f t="shared" si="1"/>
        <v>10.957363302417237</v>
      </c>
      <c r="J25" s="33">
        <f t="shared" si="1"/>
        <v>31.319014414043473</v>
      </c>
      <c r="K25" s="22">
        <f>(D25*100)/$D$76</f>
        <v>0.45061256237522918</v>
      </c>
    </row>
    <row r="26" spans="1:11" ht="15" thickBot="1" x14ac:dyDescent="0.4">
      <c r="A26" s="278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2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(D26*100)/$D$76</f>
        <v>3.5980939548864069E-2</v>
      </c>
    </row>
    <row r="27" spans="1:11" ht="15" thickBot="1" x14ac:dyDescent="0.4">
      <c r="A27" s="279"/>
      <c r="B27" s="66" t="s">
        <v>38</v>
      </c>
      <c r="C27" s="67">
        <v>111226</v>
      </c>
      <c r="D27" s="67">
        <v>111226</v>
      </c>
      <c r="E27" s="91"/>
      <c r="F27" s="69">
        <f t="shared" si="2"/>
        <v>111226</v>
      </c>
      <c r="G27" s="91">
        <v>0</v>
      </c>
      <c r="H27" s="32">
        <f t="shared" si="0"/>
        <v>0</v>
      </c>
      <c r="I27" s="21">
        <f t="shared" si="1"/>
        <v>100</v>
      </c>
      <c r="J27" s="33" t="e">
        <f t="shared" si="1"/>
        <v>#DIV/0!</v>
      </c>
      <c r="K27" s="74">
        <f>(D27*100)/$D$76</f>
        <v>0.14857223404161471</v>
      </c>
    </row>
    <row r="28" spans="1:11" ht="15" thickBot="1" x14ac:dyDescent="0.4">
      <c r="A28" s="277">
        <v>38</v>
      </c>
      <c r="B28" s="55" t="s">
        <v>74</v>
      </c>
      <c r="C28" s="64">
        <f>SUM(C29:C33)</f>
        <v>105090</v>
      </c>
      <c r="D28" s="56">
        <f>SUM(D29:D33)</f>
        <v>783649.34</v>
      </c>
      <c r="E28" s="64">
        <f>SUM(E29:E33)</f>
        <v>469644.68</v>
      </c>
      <c r="F28" s="56">
        <f>SUM(F29:F33)</f>
        <v>314004.66000000003</v>
      </c>
      <c r="G28" s="64">
        <f>SUM(G29:G33)</f>
        <v>402516.56</v>
      </c>
      <c r="H28" s="57"/>
      <c r="I28" s="57"/>
      <c r="J28" s="57"/>
      <c r="K28" s="62"/>
    </row>
    <row r="29" spans="1:11" x14ac:dyDescent="0.35">
      <c r="A29" s="278"/>
      <c r="B29" s="59" t="s">
        <v>35</v>
      </c>
      <c r="C29" s="60">
        <v>100000</v>
      </c>
      <c r="D29" s="60">
        <v>600000</v>
      </c>
      <c r="E29" s="51">
        <v>299395</v>
      </c>
      <c r="F29" s="50">
        <f t="shared" si="2"/>
        <v>300605</v>
      </c>
      <c r="G29" s="51">
        <v>299177.46000000002</v>
      </c>
      <c r="H29" s="52">
        <f t="shared" si="0"/>
        <v>49.899166666666666</v>
      </c>
      <c r="I29" s="53">
        <f t="shared" si="1"/>
        <v>50.100833333333341</v>
      </c>
      <c r="J29" s="65">
        <f t="shared" si="1"/>
        <v>99.927340135940824</v>
      </c>
      <c r="K29" s="54">
        <f>(D29*100)/$D$76</f>
        <v>0.80146135278593877</v>
      </c>
    </row>
    <row r="30" spans="1:11" x14ac:dyDescent="0.35">
      <c r="A30" s="278"/>
      <c r="B30" s="3" t="s">
        <v>37</v>
      </c>
      <c r="C30" s="4">
        <v>1000</v>
      </c>
      <c r="D30" s="11">
        <v>1000</v>
      </c>
      <c r="E30" s="12">
        <v>0.23</v>
      </c>
      <c r="F30" s="5">
        <f t="shared" si="2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(D30*100)/$D$76</f>
        <v>1.3357689213098979E-3</v>
      </c>
    </row>
    <row r="31" spans="1:11" x14ac:dyDescent="0.35">
      <c r="A31" s="278"/>
      <c r="B31" s="96" t="s">
        <v>59</v>
      </c>
      <c r="C31" s="104">
        <v>0</v>
      </c>
      <c r="D31" s="97">
        <v>174869.34</v>
      </c>
      <c r="E31" s="98">
        <v>170249.45</v>
      </c>
      <c r="F31" s="99">
        <f t="shared" si="2"/>
        <v>4619.8899999999849</v>
      </c>
      <c r="G31" s="12">
        <v>103338.88</v>
      </c>
      <c r="H31" s="100">
        <f t="shared" si="0"/>
        <v>97.358090331901522</v>
      </c>
      <c r="I31" s="101">
        <f t="shared" si="1"/>
        <v>2.6419096680984699</v>
      </c>
      <c r="J31" s="10">
        <f t="shared" si="1"/>
        <v>60.698510332926183</v>
      </c>
      <c r="K31" s="103">
        <f>(D31*100)/$D$76</f>
        <v>0.23358502966197378</v>
      </c>
    </row>
    <row r="32" spans="1:11" x14ac:dyDescent="0.35">
      <c r="A32" s="278"/>
      <c r="B32" s="96" t="s">
        <v>64</v>
      </c>
      <c r="C32" s="104">
        <v>0</v>
      </c>
      <c r="D32" s="97">
        <v>3690</v>
      </c>
      <c r="E32" s="98">
        <v>0</v>
      </c>
      <c r="F32" s="99">
        <f t="shared" si="2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(D32*100)/$D$76</f>
        <v>4.9289873196335229E-3</v>
      </c>
    </row>
    <row r="33" spans="1:11" ht="15" thickBot="1" x14ac:dyDescent="0.4">
      <c r="A33" s="279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2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(D33*100)/$D$76</f>
        <v>5.4632948881574821E-3</v>
      </c>
    </row>
    <row r="34" spans="1:11" ht="15" thickBot="1" x14ac:dyDescent="0.4">
      <c r="A34" s="277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57"/>
      <c r="I34" s="57"/>
      <c r="J34" s="57"/>
      <c r="K34" s="62"/>
    </row>
    <row r="35" spans="1:11" ht="15" thickBot="1" x14ac:dyDescent="0.4">
      <c r="A35" s="279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2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(D35*100)/$D$76</f>
        <v>6.6788446065494902E-2</v>
      </c>
    </row>
    <row r="36" spans="1:11" ht="15" thickBot="1" x14ac:dyDescent="0.4">
      <c r="A36" s="277">
        <v>39</v>
      </c>
      <c r="B36" s="55" t="s">
        <v>50</v>
      </c>
      <c r="C36" s="61">
        <f>SUM(C37+C40)</f>
        <v>150000</v>
      </c>
      <c r="D36" s="64">
        <f>SUM(D37:D40)</f>
        <v>363413.37</v>
      </c>
      <c r="E36" s="64">
        <f>SUM(E37:E40)</f>
        <v>101973.4</v>
      </c>
      <c r="F36" s="78">
        <f t="shared" si="2"/>
        <v>261439.97</v>
      </c>
      <c r="G36" s="64">
        <f>SUM(G37:G40)</f>
        <v>92608.4</v>
      </c>
      <c r="H36" s="57"/>
      <c r="I36" s="57"/>
      <c r="J36" s="57"/>
      <c r="K36" s="62"/>
    </row>
    <row r="37" spans="1:11" ht="15" thickBot="1" x14ac:dyDescent="0.4">
      <c r="A37" s="278"/>
      <c r="B37" s="92" t="s">
        <v>32</v>
      </c>
      <c r="C37" s="93">
        <v>50000</v>
      </c>
      <c r="D37" s="94">
        <v>50000</v>
      </c>
      <c r="E37" s="94">
        <v>40300</v>
      </c>
      <c r="F37" s="69">
        <f>SUM(D37-E37)</f>
        <v>9700</v>
      </c>
      <c r="G37" s="77">
        <v>30935</v>
      </c>
      <c r="H37" s="71">
        <f t="shared" si="0"/>
        <v>80.600000000000009</v>
      </c>
      <c r="I37" s="72">
        <f t="shared" si="1"/>
        <v>19.400000000000002</v>
      </c>
      <c r="J37" s="73">
        <f t="shared" si="1"/>
        <v>76.761786600496279</v>
      </c>
      <c r="K37" s="74">
        <f>(D37*100)/$D$76</f>
        <v>6.6788446065494902E-2</v>
      </c>
    </row>
    <row r="38" spans="1:11" ht="15" thickBot="1" x14ac:dyDescent="0.4">
      <c r="A38" s="278"/>
      <c r="B38" s="119" t="s">
        <v>73</v>
      </c>
      <c r="C38" s="116">
        <v>0</v>
      </c>
      <c r="D38" s="94">
        <v>161673.4</v>
      </c>
      <c r="E38" s="94">
        <v>61673.4</v>
      </c>
      <c r="F38" s="69">
        <f>SUM(D38-E38)</f>
        <v>100000</v>
      </c>
      <c r="G38" s="77">
        <v>61673.4</v>
      </c>
      <c r="H38" s="71">
        <f t="shared" si="0"/>
        <v>38.146906046387343</v>
      </c>
      <c r="I38" s="72">
        <f t="shared" si="1"/>
        <v>61.853093953612657</v>
      </c>
      <c r="J38" s="73">
        <f t="shared" si="1"/>
        <v>100</v>
      </c>
      <c r="K38" s="74">
        <f>(D38*100)/$D$76</f>
        <v>0.21595830312250366</v>
      </c>
    </row>
    <row r="39" spans="1:11" ht="15" thickBot="1" x14ac:dyDescent="0.4">
      <c r="A39" s="278"/>
      <c r="B39" s="119" t="s">
        <v>65</v>
      </c>
      <c r="C39" s="116">
        <v>0</v>
      </c>
      <c r="D39" s="94">
        <v>51739.97</v>
      </c>
      <c r="E39" s="94">
        <v>0</v>
      </c>
      <c r="F39" s="69">
        <f>SUM(D39-E39)</f>
        <v>51739.97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(D39*100)/$D$76</f>
        <v>6.9112643915506478E-2</v>
      </c>
    </row>
    <row r="40" spans="1:11" ht="15" thickBot="1" x14ac:dyDescent="0.4">
      <c r="A40" s="279"/>
      <c r="B40" s="66" t="s">
        <v>35</v>
      </c>
      <c r="C40" s="67">
        <v>100000</v>
      </c>
      <c r="D40" s="67">
        <v>100000</v>
      </c>
      <c r="E40" s="76">
        <v>0</v>
      </c>
      <c r="F40" s="69">
        <f>SUM(D40-E40)</f>
        <v>100000</v>
      </c>
      <c r="G40" s="77">
        <v>0</v>
      </c>
      <c r="H40" s="71">
        <f t="shared" si="0"/>
        <v>0</v>
      </c>
      <c r="I40" s="72">
        <f t="shared" si="1"/>
        <v>100</v>
      </c>
      <c r="J40" s="73" t="e">
        <f t="shared" si="1"/>
        <v>#DIV/0!</v>
      </c>
      <c r="K40" s="74">
        <f>(D40*100)/$D$76</f>
        <v>0.1335768921309898</v>
      </c>
    </row>
    <row r="41" spans="1:11" ht="15" thickBot="1" x14ac:dyDescent="0.4">
      <c r="A41" s="280" t="s">
        <v>42</v>
      </c>
      <c r="B41" s="55" t="s">
        <v>70</v>
      </c>
      <c r="C41" s="64">
        <f>SUM(C42:C44)</f>
        <v>65000</v>
      </c>
      <c r="D41" s="64">
        <f>SUM(D42:D44)</f>
        <v>174151.78999999998</v>
      </c>
      <c r="E41" s="64">
        <f>SUM(E42:E44)</f>
        <v>112398.98999999999</v>
      </c>
      <c r="F41" s="64">
        <f>SUM(F42:F44)</f>
        <v>61752.800000000003</v>
      </c>
      <c r="G41" s="64">
        <f>SUM(G42:G44)</f>
        <v>109151.79</v>
      </c>
      <c r="H41" s="57"/>
      <c r="I41" s="57"/>
      <c r="J41" s="57"/>
      <c r="K41" s="62"/>
    </row>
    <row r="42" spans="1:11" x14ac:dyDescent="0.35">
      <c r="A42" s="281"/>
      <c r="B42" s="59" t="s">
        <v>35</v>
      </c>
      <c r="C42" s="60">
        <v>50000</v>
      </c>
      <c r="D42" s="60">
        <v>50000</v>
      </c>
      <c r="E42" s="51">
        <v>0</v>
      </c>
      <c r="F42" s="50">
        <f t="shared" si="2"/>
        <v>50000</v>
      </c>
      <c r="G42" s="79">
        <v>0</v>
      </c>
      <c r="H42" s="52">
        <f t="shared" si="0"/>
        <v>0</v>
      </c>
      <c r="I42" s="53">
        <f t="shared" si="1"/>
        <v>100</v>
      </c>
      <c r="J42" s="65" t="e">
        <f t="shared" si="1"/>
        <v>#DIV/0!</v>
      </c>
      <c r="K42" s="54">
        <f>(D42*100)/$D$76</f>
        <v>6.6788446065494902E-2</v>
      </c>
    </row>
    <row r="43" spans="1:11" x14ac:dyDescent="0.35">
      <c r="A43" s="281"/>
      <c r="B43" s="3" t="s">
        <v>37</v>
      </c>
      <c r="C43" s="4">
        <v>15000</v>
      </c>
      <c r="D43" s="4">
        <v>15000</v>
      </c>
      <c r="E43" s="12">
        <v>3247.2</v>
      </c>
      <c r="F43" s="5">
        <f t="shared" si="2"/>
        <v>11752.8</v>
      </c>
      <c r="G43" s="7">
        <v>0</v>
      </c>
      <c r="H43" s="8">
        <f t="shared" si="0"/>
        <v>21.647999999999996</v>
      </c>
      <c r="I43" s="6">
        <f t="shared" si="1"/>
        <v>78.352000000000004</v>
      </c>
      <c r="J43" s="10">
        <f t="shared" si="1"/>
        <v>0</v>
      </c>
      <c r="K43" s="16">
        <f>(D43*100)/$D$76</f>
        <v>2.0036533819648469E-2</v>
      </c>
    </row>
    <row r="44" spans="1:11" ht="15" thickBot="1" x14ac:dyDescent="0.4">
      <c r="A44" s="282"/>
      <c r="B44" s="26" t="s">
        <v>66</v>
      </c>
      <c r="C44" s="24">
        <v>0</v>
      </c>
      <c r="D44" s="24">
        <v>109151.79</v>
      </c>
      <c r="E44" s="20">
        <v>109151.79</v>
      </c>
      <c r="F44" s="5">
        <f t="shared" si="2"/>
        <v>0</v>
      </c>
      <c r="G44" s="35">
        <v>109151.79</v>
      </c>
      <c r="H44" s="32">
        <f t="shared" si="0"/>
        <v>100</v>
      </c>
      <c r="I44" s="21">
        <f t="shared" si="1"/>
        <v>0</v>
      </c>
      <c r="J44" s="33">
        <f t="shared" si="1"/>
        <v>100</v>
      </c>
      <c r="K44" s="22">
        <f>(D44*100)/$D$76</f>
        <v>0.14580156878734452</v>
      </c>
    </row>
    <row r="45" spans="1:11" ht="15" thickBot="1" x14ac:dyDescent="0.4">
      <c r="A45" s="277">
        <v>41</v>
      </c>
      <c r="B45" s="55" t="s">
        <v>8</v>
      </c>
      <c r="C45" s="81">
        <f>SUM(C46:C47)</f>
        <v>100000</v>
      </c>
      <c r="D45" s="56">
        <f>SUM(D46:D47)</f>
        <v>100000</v>
      </c>
      <c r="E45" s="56">
        <f>SUM(E46:E47)</f>
        <v>7000</v>
      </c>
      <c r="F45" s="56">
        <f>SUM(F46:F47)</f>
        <v>93000</v>
      </c>
      <c r="G45" s="64">
        <f>SUM(G46:G47)</f>
        <v>0</v>
      </c>
      <c r="H45" s="57"/>
      <c r="I45" s="57"/>
      <c r="J45" s="57"/>
      <c r="K45" s="62"/>
    </row>
    <row r="46" spans="1:11" x14ac:dyDescent="0.35">
      <c r="A46" s="278"/>
      <c r="B46" s="118" t="s">
        <v>35</v>
      </c>
      <c r="C46" s="60">
        <v>50000</v>
      </c>
      <c r="D46" s="60">
        <v>50000</v>
      </c>
      <c r="E46" s="80">
        <v>0</v>
      </c>
      <c r="F46" s="50">
        <f t="shared" si="2"/>
        <v>50000</v>
      </c>
      <c r="G46" s="79">
        <v>0</v>
      </c>
      <c r="H46" s="52">
        <f t="shared" si="0"/>
        <v>0</v>
      </c>
      <c r="I46" s="53">
        <f t="shared" si="1"/>
        <v>100</v>
      </c>
      <c r="J46" s="65" t="e">
        <f t="shared" si="1"/>
        <v>#DIV/0!</v>
      </c>
      <c r="K46" s="54">
        <f>(D46*100)/$D$76</f>
        <v>6.6788446065494902E-2</v>
      </c>
    </row>
    <row r="47" spans="1:11" ht="15" thickBot="1" x14ac:dyDescent="0.4">
      <c r="A47" s="279"/>
      <c r="B47" s="26" t="s">
        <v>37</v>
      </c>
      <c r="C47" s="17">
        <v>50000</v>
      </c>
      <c r="D47" s="17">
        <v>50000</v>
      </c>
      <c r="E47" s="19">
        <v>7000</v>
      </c>
      <c r="F47" s="19">
        <f t="shared" si="2"/>
        <v>43000</v>
      </c>
      <c r="G47" s="35">
        <v>0</v>
      </c>
      <c r="H47" s="21">
        <f t="shared" si="0"/>
        <v>14.000000000000002</v>
      </c>
      <c r="I47" s="21">
        <f t="shared" si="1"/>
        <v>86</v>
      </c>
      <c r="J47" s="33">
        <f t="shared" si="1"/>
        <v>0</v>
      </c>
      <c r="K47" s="22">
        <f>(D47*100)/$D$76</f>
        <v>6.6788446065494902E-2</v>
      </c>
    </row>
    <row r="48" spans="1:11" ht="15" thickBot="1" x14ac:dyDescent="0.4">
      <c r="A48" s="277">
        <v>42</v>
      </c>
      <c r="B48" s="55" t="s">
        <v>49</v>
      </c>
      <c r="C48" s="81">
        <f>SUM(C49:C50)</f>
        <v>50000</v>
      </c>
      <c r="D48" s="56">
        <f>SUM(D49:D50)</f>
        <v>50000</v>
      </c>
      <c r="E48" s="56">
        <f>SUM(E49:E50)</f>
        <v>5000</v>
      </c>
      <c r="F48" s="56">
        <f>SUM(F49:F50)</f>
        <v>45000</v>
      </c>
      <c r="G48" s="64">
        <f>SUM(G49:G50)</f>
        <v>0</v>
      </c>
      <c r="H48" s="57"/>
      <c r="I48" s="57"/>
      <c r="J48" s="57"/>
      <c r="K48" s="62"/>
    </row>
    <row r="49" spans="1:11" x14ac:dyDescent="0.35">
      <c r="A49" s="278"/>
      <c r="B49" s="59" t="s">
        <v>58</v>
      </c>
      <c r="C49" s="107">
        <v>0</v>
      </c>
      <c r="D49" s="107">
        <v>0</v>
      </c>
      <c r="E49" s="80">
        <v>0</v>
      </c>
      <c r="F49" s="80">
        <f t="shared" si="2"/>
        <v>0</v>
      </c>
      <c r="G49" s="79">
        <v>0</v>
      </c>
      <c r="H49" s="52" t="e">
        <f t="shared" si="0"/>
        <v>#DIV/0!</v>
      </c>
      <c r="I49" s="53" t="e">
        <f t="shared" si="1"/>
        <v>#DIV/0!</v>
      </c>
      <c r="J49" s="65" t="e">
        <f t="shared" si="1"/>
        <v>#DIV/0!</v>
      </c>
      <c r="K49" s="54">
        <f>(D49*100)/$D$76</f>
        <v>0</v>
      </c>
    </row>
    <row r="50" spans="1:11" ht="15" thickBot="1" x14ac:dyDescent="0.4">
      <c r="A50" s="279"/>
      <c r="B50" s="26" t="s">
        <v>36</v>
      </c>
      <c r="C50" s="17">
        <v>50000</v>
      </c>
      <c r="D50" s="17">
        <v>50000</v>
      </c>
      <c r="E50" s="19">
        <v>5000</v>
      </c>
      <c r="F50" s="19">
        <f t="shared" si="2"/>
        <v>45000</v>
      </c>
      <c r="G50" s="35">
        <v>0</v>
      </c>
      <c r="H50" s="21">
        <f t="shared" si="0"/>
        <v>10</v>
      </c>
      <c r="I50" s="21">
        <f t="shared" si="1"/>
        <v>90</v>
      </c>
      <c r="J50" s="33">
        <f t="shared" si="1"/>
        <v>0</v>
      </c>
      <c r="K50" s="22">
        <f>(D50*100)/$D$76</f>
        <v>6.6788446065494902E-2</v>
      </c>
    </row>
    <row r="51" spans="1:11" ht="15" thickBot="1" x14ac:dyDescent="0.4">
      <c r="A51" s="277">
        <v>57</v>
      </c>
      <c r="B51" s="55" t="s">
        <v>9</v>
      </c>
      <c r="C51" s="64">
        <f>SUM(C52:C55)</f>
        <v>300000</v>
      </c>
      <c r="D51" s="82">
        <f>SUM(D52:D55)</f>
        <v>306395</v>
      </c>
      <c r="E51" s="64">
        <f>SUM(E52:E55)</f>
        <v>15613.29</v>
      </c>
      <c r="F51" s="56">
        <f>SUM(F52:F55)</f>
        <v>290781.70999999996</v>
      </c>
      <c r="G51" s="64">
        <f>SUM(G52:G55)</f>
        <v>8933.9599999999991</v>
      </c>
      <c r="H51" s="57"/>
      <c r="I51" s="57"/>
      <c r="J51" s="57"/>
      <c r="K51" s="62"/>
    </row>
    <row r="52" spans="1:11" x14ac:dyDescent="0.35">
      <c r="A52" s="278"/>
      <c r="B52" s="59" t="s">
        <v>35</v>
      </c>
      <c r="C52" s="60">
        <v>150000</v>
      </c>
      <c r="D52" s="60">
        <v>150000</v>
      </c>
      <c r="E52" s="80">
        <v>0</v>
      </c>
      <c r="F52" s="50">
        <f t="shared" si="2"/>
        <v>150000</v>
      </c>
      <c r="G52" s="80">
        <v>0</v>
      </c>
      <c r="H52" s="52">
        <f t="shared" si="0"/>
        <v>0</v>
      </c>
      <c r="I52" s="53">
        <f t="shared" si="1"/>
        <v>100</v>
      </c>
      <c r="J52" s="65" t="e">
        <f t="shared" si="1"/>
        <v>#DIV/0!</v>
      </c>
      <c r="K52" s="54">
        <f>(D52*100)/$D$76</f>
        <v>0.20036533819648469</v>
      </c>
    </row>
    <row r="53" spans="1:11" x14ac:dyDescent="0.35">
      <c r="A53" s="278"/>
      <c r="B53" s="3" t="s">
        <v>30</v>
      </c>
      <c r="C53" s="11">
        <v>0</v>
      </c>
      <c r="D53" s="11">
        <v>0</v>
      </c>
      <c r="E53" s="9">
        <v>0</v>
      </c>
      <c r="F53" s="9">
        <f t="shared" si="2"/>
        <v>0</v>
      </c>
      <c r="G53" s="9">
        <v>0</v>
      </c>
      <c r="H53" s="6" t="e">
        <f t="shared" si="0"/>
        <v>#DIV/0!</v>
      </c>
      <c r="I53" s="6" t="e">
        <f t="shared" si="1"/>
        <v>#DIV/0!</v>
      </c>
      <c r="J53" s="10" t="e">
        <f t="shared" si="1"/>
        <v>#DIV/0!</v>
      </c>
      <c r="K53" s="16">
        <f>(D53*100)/$D$76</f>
        <v>0</v>
      </c>
    </row>
    <row r="54" spans="1:11" x14ac:dyDescent="0.35">
      <c r="A54" s="278"/>
      <c r="B54" s="96" t="s">
        <v>67</v>
      </c>
      <c r="C54" s="104">
        <v>0</v>
      </c>
      <c r="D54" s="104">
        <v>6395</v>
      </c>
      <c r="E54" s="9">
        <v>0</v>
      </c>
      <c r="F54" s="9">
        <f t="shared" si="2"/>
        <v>6395</v>
      </c>
      <c r="G54" s="9">
        <v>0</v>
      </c>
      <c r="H54" s="8">
        <f t="shared" si="0"/>
        <v>0</v>
      </c>
      <c r="I54" s="6">
        <f t="shared" si="1"/>
        <v>100</v>
      </c>
      <c r="J54" s="10" t="e">
        <f t="shared" si="1"/>
        <v>#DIV/0!</v>
      </c>
      <c r="K54" s="103">
        <f>(D54*100)/$D$76</f>
        <v>8.5422422517767976E-3</v>
      </c>
    </row>
    <row r="55" spans="1:11" ht="15" thickBot="1" x14ac:dyDescent="0.4">
      <c r="A55" s="279"/>
      <c r="B55" s="26" t="s">
        <v>36</v>
      </c>
      <c r="C55" s="17">
        <v>150000</v>
      </c>
      <c r="D55" s="17">
        <v>150000</v>
      </c>
      <c r="E55" s="19">
        <v>15613.29</v>
      </c>
      <c r="F55" s="19">
        <f t="shared" si="2"/>
        <v>134386.71</v>
      </c>
      <c r="G55" s="34">
        <v>8933.9599999999991</v>
      </c>
      <c r="H55" s="21">
        <f t="shared" si="0"/>
        <v>10.408860000000001</v>
      </c>
      <c r="I55" s="21">
        <f t="shared" si="1"/>
        <v>89.591139999999996</v>
      </c>
      <c r="J55" s="33">
        <f t="shared" si="1"/>
        <v>57.220227127018063</v>
      </c>
      <c r="K55" s="22">
        <f>(D55*100)/$D$76</f>
        <v>0.20036533819648469</v>
      </c>
    </row>
    <row r="56" spans="1:11" ht="15" thickBot="1" x14ac:dyDescent="0.4">
      <c r="A56" s="277">
        <v>806</v>
      </c>
      <c r="B56" s="55" t="s">
        <v>60</v>
      </c>
      <c r="C56" s="61">
        <f>SUM(C57:C60)</f>
        <v>700000</v>
      </c>
      <c r="D56" s="56">
        <f>SUM(D57:D60)</f>
        <v>1080929.05</v>
      </c>
      <c r="E56" s="64">
        <f>SUM(E57:E60)</f>
        <v>378290.81</v>
      </c>
      <c r="F56" s="56">
        <f>SUM(F57:F60)</f>
        <v>702638.24</v>
      </c>
      <c r="G56" s="56">
        <f>SUM(G57:G60)</f>
        <v>275629.68</v>
      </c>
      <c r="H56" s="57"/>
      <c r="I56" s="57"/>
      <c r="J56" s="57"/>
      <c r="K56" s="62"/>
    </row>
    <row r="57" spans="1:11" x14ac:dyDescent="0.35">
      <c r="A57" s="278"/>
      <c r="B57" s="59" t="s">
        <v>61</v>
      </c>
      <c r="C57" s="60">
        <v>200000</v>
      </c>
      <c r="D57" s="60">
        <v>200000</v>
      </c>
      <c r="E57" s="51">
        <v>0</v>
      </c>
      <c r="F57" s="50">
        <f t="shared" si="2"/>
        <v>200000</v>
      </c>
      <c r="G57" s="51">
        <v>0</v>
      </c>
      <c r="H57" s="52">
        <f t="shared" si="0"/>
        <v>0</v>
      </c>
      <c r="I57" s="53">
        <f t="shared" si="1"/>
        <v>100</v>
      </c>
      <c r="J57" s="65" t="e">
        <f t="shared" si="1"/>
        <v>#DIV/0!</v>
      </c>
      <c r="K57" s="54">
        <f>(D57*100)/$D$76</f>
        <v>0.26715378426197961</v>
      </c>
    </row>
    <row r="58" spans="1:11" x14ac:dyDescent="0.35">
      <c r="A58" s="278"/>
      <c r="B58" s="3" t="s">
        <v>30</v>
      </c>
      <c r="C58" s="11">
        <v>0</v>
      </c>
      <c r="D58" s="11">
        <v>0</v>
      </c>
      <c r="E58" s="51">
        <v>0</v>
      </c>
      <c r="F58" s="80">
        <f t="shared" si="2"/>
        <v>0</v>
      </c>
      <c r="G58" s="12">
        <v>0</v>
      </c>
      <c r="H58" s="8" t="e">
        <f t="shared" si="0"/>
        <v>#DIV/0!</v>
      </c>
      <c r="I58" s="6" t="e">
        <f t="shared" si="1"/>
        <v>#DIV/0!</v>
      </c>
      <c r="J58" s="10" t="e">
        <f t="shared" si="1"/>
        <v>#DIV/0!</v>
      </c>
      <c r="K58" s="16">
        <f>(D58*100)/$D$76</f>
        <v>0</v>
      </c>
    </row>
    <row r="59" spans="1:11" x14ac:dyDescent="0.35">
      <c r="A59" s="278"/>
      <c r="B59" s="96" t="s">
        <v>59</v>
      </c>
      <c r="C59" s="104">
        <v>0</v>
      </c>
      <c r="D59" s="97">
        <v>380929.05</v>
      </c>
      <c r="E59" s="98">
        <v>119580</v>
      </c>
      <c r="F59" s="5">
        <f t="shared" si="2"/>
        <v>261349.05</v>
      </c>
      <c r="G59" s="12">
        <v>99630</v>
      </c>
      <c r="H59" s="8">
        <f t="shared" si="0"/>
        <v>31.391672543745351</v>
      </c>
      <c r="I59" s="6">
        <f t="shared" si="1"/>
        <v>68.608327456254642</v>
      </c>
      <c r="J59" s="10">
        <f t="shared" si="1"/>
        <v>83.316608128449573</v>
      </c>
      <c r="K59" s="103">
        <v>0.45</v>
      </c>
    </row>
    <row r="60" spans="1:11" ht="15" thickBot="1" x14ac:dyDescent="0.4">
      <c r="A60" s="279"/>
      <c r="B60" s="26" t="s">
        <v>36</v>
      </c>
      <c r="C60" s="17">
        <v>500000</v>
      </c>
      <c r="D60" s="17">
        <v>500000</v>
      </c>
      <c r="E60" s="20">
        <v>258710.81</v>
      </c>
      <c r="F60" s="19">
        <f t="shared" si="2"/>
        <v>241289.19</v>
      </c>
      <c r="G60" s="20">
        <v>175999.68</v>
      </c>
      <c r="H60" s="21">
        <f t="shared" si="0"/>
        <v>51.742162</v>
      </c>
      <c r="I60" s="21">
        <f t="shared" si="1"/>
        <v>48.257838</v>
      </c>
      <c r="J60" s="33">
        <f t="shared" si="1"/>
        <v>68.029503676324921</v>
      </c>
      <c r="K60" s="22">
        <v>0.4</v>
      </c>
    </row>
    <row r="61" spans="1:11" ht="15" thickBot="1" x14ac:dyDescent="0.4">
      <c r="A61" s="280" t="s">
        <v>43</v>
      </c>
      <c r="B61" s="55" t="s">
        <v>11</v>
      </c>
      <c r="C61" s="61">
        <f>SUM(C62:C63)</f>
        <v>50000</v>
      </c>
      <c r="D61" s="64">
        <f>SUM(D62:D63)</f>
        <v>50000</v>
      </c>
      <c r="E61" s="64">
        <f>SUM(E62:E63)</f>
        <v>0</v>
      </c>
      <c r="F61" s="64">
        <f>SUM(F62:F63)</f>
        <v>50000</v>
      </c>
      <c r="G61" s="64">
        <f>SUM(G62:G63)</f>
        <v>0</v>
      </c>
      <c r="H61" s="57"/>
      <c r="I61" s="57"/>
      <c r="J61" s="57"/>
      <c r="K61" s="62"/>
    </row>
    <row r="62" spans="1:11" x14ac:dyDescent="0.35">
      <c r="A62" s="281"/>
      <c r="B62" s="59" t="s">
        <v>35</v>
      </c>
      <c r="C62" s="60">
        <v>50000</v>
      </c>
      <c r="D62" s="60">
        <v>50000</v>
      </c>
      <c r="E62" s="80">
        <v>0</v>
      </c>
      <c r="F62" s="80">
        <f t="shared" si="2"/>
        <v>50000</v>
      </c>
      <c r="G62" s="80">
        <v>0</v>
      </c>
      <c r="H62" s="52">
        <f t="shared" si="0"/>
        <v>0</v>
      </c>
      <c r="I62" s="53">
        <f t="shared" si="1"/>
        <v>100</v>
      </c>
      <c r="J62" s="65" t="e">
        <f t="shared" si="1"/>
        <v>#DIV/0!</v>
      </c>
      <c r="K62" s="54">
        <v>0.08</v>
      </c>
    </row>
    <row r="63" spans="1:11" ht="15" thickBot="1" x14ac:dyDescent="0.4">
      <c r="A63" s="282"/>
      <c r="B63" s="26" t="s">
        <v>36</v>
      </c>
      <c r="C63" s="24">
        <v>0</v>
      </c>
      <c r="D63" s="24">
        <v>0</v>
      </c>
      <c r="E63" s="34">
        <v>0</v>
      </c>
      <c r="F63" s="34">
        <f t="shared" si="2"/>
        <v>0</v>
      </c>
      <c r="G63" s="34">
        <v>0</v>
      </c>
      <c r="H63" s="32" t="e">
        <f t="shared" si="0"/>
        <v>#DIV/0!</v>
      </c>
      <c r="I63" s="21" t="e">
        <f t="shared" si="1"/>
        <v>#DIV/0!</v>
      </c>
      <c r="J63" s="33" t="e">
        <f t="shared" si="1"/>
        <v>#DIV/0!</v>
      </c>
      <c r="K63" s="22">
        <f>(D63*100)/$D$76</f>
        <v>0</v>
      </c>
    </row>
    <row r="64" spans="1:11" ht="15" thickBot="1" x14ac:dyDescent="0.4">
      <c r="A64" s="277">
        <v>73</v>
      </c>
      <c r="B64" s="55" t="s">
        <v>47</v>
      </c>
      <c r="C64" s="56">
        <f>SUM(C65:C67)</f>
        <v>150000</v>
      </c>
      <c r="D64" s="56">
        <f>SUM(D65:D67)</f>
        <v>250000</v>
      </c>
      <c r="E64" s="64">
        <f>SUM(E65:E67)</f>
        <v>52166.32</v>
      </c>
      <c r="F64" s="64">
        <f>SUM(F65:F67)</f>
        <v>197833.68</v>
      </c>
      <c r="G64" s="64">
        <f>SUM(G65:G67)</f>
        <v>0</v>
      </c>
      <c r="H64" s="57"/>
      <c r="I64" s="57"/>
      <c r="J64" s="57"/>
      <c r="K64" s="62"/>
    </row>
    <row r="65" spans="1:11" x14ac:dyDescent="0.35">
      <c r="A65" s="278"/>
      <c r="B65" s="59" t="s">
        <v>58</v>
      </c>
      <c r="C65" s="107">
        <v>0</v>
      </c>
      <c r="D65" s="107">
        <v>0</v>
      </c>
      <c r="E65" s="80">
        <v>0</v>
      </c>
      <c r="F65" s="80">
        <f t="shared" si="2"/>
        <v>0</v>
      </c>
      <c r="G65" s="83">
        <v>0</v>
      </c>
      <c r="H65" s="52" t="e">
        <f t="shared" si="0"/>
        <v>#DIV/0!</v>
      </c>
      <c r="I65" s="53" t="e">
        <f t="shared" si="1"/>
        <v>#DIV/0!</v>
      </c>
      <c r="J65" s="65" t="e">
        <f t="shared" si="1"/>
        <v>#DIV/0!</v>
      </c>
      <c r="K65" s="54">
        <f>(D65*100)/$D$76</f>
        <v>0</v>
      </c>
    </row>
    <row r="66" spans="1:11" x14ac:dyDescent="0.35">
      <c r="A66" s="278"/>
      <c r="B66" s="120" t="s">
        <v>73</v>
      </c>
      <c r="C66" s="121">
        <v>0</v>
      </c>
      <c r="D66" s="121">
        <v>100000</v>
      </c>
      <c r="E66" s="80">
        <v>0</v>
      </c>
      <c r="F66" s="80">
        <f t="shared" si="2"/>
        <v>100000</v>
      </c>
      <c r="G66" s="83">
        <v>0</v>
      </c>
      <c r="H66" s="52">
        <f t="shared" si="0"/>
        <v>0</v>
      </c>
      <c r="I66" s="53">
        <f t="shared" si="1"/>
        <v>100</v>
      </c>
      <c r="J66" s="65" t="e">
        <f t="shared" si="1"/>
        <v>#DIV/0!</v>
      </c>
      <c r="K66" s="113"/>
    </row>
    <row r="67" spans="1:11" ht="15" thickBot="1" x14ac:dyDescent="0.4">
      <c r="A67" s="279"/>
      <c r="B67" s="26" t="s">
        <v>36</v>
      </c>
      <c r="C67" s="17">
        <v>150000</v>
      </c>
      <c r="D67" s="17">
        <v>150000</v>
      </c>
      <c r="E67" s="34">
        <v>52166.32</v>
      </c>
      <c r="F67" s="34">
        <f t="shared" si="2"/>
        <v>97833.68</v>
      </c>
      <c r="G67" s="18">
        <v>0</v>
      </c>
      <c r="H67" s="21">
        <f t="shared" si="0"/>
        <v>34.777546666666666</v>
      </c>
      <c r="I67" s="21">
        <f t="shared" si="1"/>
        <v>65.222453333333334</v>
      </c>
      <c r="J67" s="33">
        <f t="shared" si="1"/>
        <v>0</v>
      </c>
      <c r="K67" s="22">
        <f>(D67*100)/$D$76</f>
        <v>0.20036533819648469</v>
      </c>
    </row>
    <row r="68" spans="1:11" ht="15" thickBot="1" x14ac:dyDescent="0.4">
      <c r="A68" s="277">
        <v>76</v>
      </c>
      <c r="B68" s="55" t="s">
        <v>12</v>
      </c>
      <c r="C68" s="56">
        <f>SUM(C69:C70)</f>
        <v>1600000</v>
      </c>
      <c r="D68" s="64">
        <f>SUM(D69:D71)</f>
        <v>2197807.17</v>
      </c>
      <c r="E68" s="64">
        <f>SUM(E69:E71)</f>
        <v>1325058.0900000001</v>
      </c>
      <c r="F68" s="64">
        <f>SUM(F69:F70)</f>
        <v>401180</v>
      </c>
      <c r="G68" s="64">
        <f>SUM(G69:G71)</f>
        <v>1325058.0900000001</v>
      </c>
      <c r="H68" s="57"/>
      <c r="I68" s="57"/>
      <c r="J68" s="57"/>
      <c r="K68" s="62"/>
    </row>
    <row r="69" spans="1:11" x14ac:dyDescent="0.35">
      <c r="A69" s="278"/>
      <c r="B69" s="47" t="s">
        <v>32</v>
      </c>
      <c r="C69" s="49">
        <v>0</v>
      </c>
      <c r="D69" s="49">
        <v>1100</v>
      </c>
      <c r="E69" s="85">
        <v>0</v>
      </c>
      <c r="F69" s="80">
        <f t="shared" si="2"/>
        <v>1100</v>
      </c>
      <c r="G69" s="85">
        <v>0</v>
      </c>
      <c r="H69" s="52">
        <f t="shared" si="0"/>
        <v>0</v>
      </c>
      <c r="I69" s="53">
        <f t="shared" si="1"/>
        <v>100</v>
      </c>
      <c r="J69" s="65" t="e">
        <f t="shared" si="1"/>
        <v>#DIV/0!</v>
      </c>
      <c r="K69" s="54">
        <f>(D69*100)/$D$76</f>
        <v>1.4693458134408877E-3</v>
      </c>
    </row>
    <row r="70" spans="1:11" ht="15" thickBot="1" x14ac:dyDescent="0.4">
      <c r="A70" s="279"/>
      <c r="B70" s="36" t="s">
        <v>61</v>
      </c>
      <c r="C70" s="17">
        <v>1600000</v>
      </c>
      <c r="D70" s="17">
        <v>1400000</v>
      </c>
      <c r="E70" s="34">
        <v>999920</v>
      </c>
      <c r="F70" s="19">
        <f t="shared" si="2"/>
        <v>400080</v>
      </c>
      <c r="G70" s="34">
        <v>999920</v>
      </c>
      <c r="H70" s="32">
        <f t="shared" si="0"/>
        <v>71.42285714285714</v>
      </c>
      <c r="I70" s="37">
        <f t="shared" si="1"/>
        <v>28.577142857142857</v>
      </c>
      <c r="J70" s="33">
        <f t="shared" si="1"/>
        <v>100</v>
      </c>
      <c r="K70" s="22">
        <v>1.83</v>
      </c>
    </row>
    <row r="71" spans="1:11" ht="15" thickBot="1" x14ac:dyDescent="0.4">
      <c r="A71" s="105"/>
      <c r="B71" s="43" t="s">
        <v>68</v>
      </c>
      <c r="C71" s="109">
        <v>0</v>
      </c>
      <c r="D71" s="108">
        <v>796707.17</v>
      </c>
      <c r="E71" s="76">
        <v>325138.09000000003</v>
      </c>
      <c r="F71" s="19">
        <f t="shared" si="2"/>
        <v>471569.08</v>
      </c>
      <c r="G71" s="34">
        <v>325138.09000000003</v>
      </c>
      <c r="H71" s="32">
        <f t="shared" si="0"/>
        <v>40.810237718834642</v>
      </c>
      <c r="I71" s="37">
        <f t="shared" si="1"/>
        <v>59.189762281165358</v>
      </c>
      <c r="J71" s="33">
        <f t="shared" si="1"/>
        <v>100</v>
      </c>
      <c r="K71" s="22">
        <v>1.83</v>
      </c>
    </row>
    <row r="72" spans="1:11" ht="15" thickBot="1" x14ac:dyDescent="0.4">
      <c r="A72" s="277">
        <v>75</v>
      </c>
      <c r="B72" s="55" t="s">
        <v>62</v>
      </c>
      <c r="C72" s="81">
        <f>SUM(C73:C75)</f>
        <v>150000</v>
      </c>
      <c r="D72" s="82">
        <f>SUM(D73:D75)</f>
        <v>376235.04000000004</v>
      </c>
      <c r="E72" s="56">
        <f>SUM(E73:E75)</f>
        <v>227990.3</v>
      </c>
      <c r="F72" s="56">
        <f>SUM(F73:F75)</f>
        <v>148244.74000000002</v>
      </c>
      <c r="G72" s="64">
        <f>SUM(G73:G75)</f>
        <v>32843.97</v>
      </c>
      <c r="H72" s="89"/>
      <c r="I72" s="89"/>
      <c r="J72" s="90"/>
      <c r="K72" s="62"/>
    </row>
    <row r="73" spans="1:11" x14ac:dyDescent="0.35">
      <c r="A73" s="278"/>
      <c r="B73" s="86" t="s">
        <v>39</v>
      </c>
      <c r="C73" s="87">
        <v>100000</v>
      </c>
      <c r="D73" s="87">
        <v>100000</v>
      </c>
      <c r="E73" s="88">
        <v>71350</v>
      </c>
      <c r="F73" s="50">
        <f t="shared" si="2"/>
        <v>28650</v>
      </c>
      <c r="G73" s="51">
        <v>27443.97</v>
      </c>
      <c r="H73" s="52">
        <f t="shared" si="0"/>
        <v>71.350000000000009</v>
      </c>
      <c r="I73" s="53">
        <f t="shared" si="1"/>
        <v>28.65</v>
      </c>
      <c r="J73" s="65">
        <f t="shared" si="1"/>
        <v>38.463868255080591</v>
      </c>
      <c r="K73" s="54">
        <f>(D73*100)/$D$76</f>
        <v>0.1335768921309898</v>
      </c>
    </row>
    <row r="74" spans="1:11" x14ac:dyDescent="0.35">
      <c r="A74" s="278"/>
      <c r="B74" s="110" t="s">
        <v>68</v>
      </c>
      <c r="C74" s="114">
        <v>0</v>
      </c>
      <c r="D74" s="111">
        <v>226235.04</v>
      </c>
      <c r="E74" s="115">
        <v>156640.29999999999</v>
      </c>
      <c r="F74" s="50">
        <f t="shared" si="2"/>
        <v>69594.74000000002</v>
      </c>
      <c r="G74" s="112">
        <v>5400</v>
      </c>
      <c r="H74" s="52">
        <f t="shared" si="0"/>
        <v>69.237859882359515</v>
      </c>
      <c r="I74" s="53">
        <f t="shared" si="1"/>
        <v>30.762140117640492</v>
      </c>
      <c r="J74" s="65">
        <f t="shared" si="1"/>
        <v>3.4473886988214399</v>
      </c>
      <c r="K74" s="113"/>
    </row>
    <row r="75" spans="1:11" ht="15" thickBot="1" x14ac:dyDescent="0.4">
      <c r="A75" s="279"/>
      <c r="B75" s="26" t="s">
        <v>35</v>
      </c>
      <c r="C75" s="17">
        <v>50000</v>
      </c>
      <c r="D75" s="17">
        <v>50000</v>
      </c>
      <c r="E75" s="34">
        <v>0</v>
      </c>
      <c r="F75" s="19">
        <f t="shared" si="2"/>
        <v>50000</v>
      </c>
      <c r="G75" s="117">
        <v>0</v>
      </c>
      <c r="H75" s="32">
        <f t="shared" si="0"/>
        <v>0</v>
      </c>
      <c r="I75" s="21">
        <f t="shared" si="1"/>
        <v>100</v>
      </c>
      <c r="J75" s="33" t="e">
        <f t="shared" si="1"/>
        <v>#DIV/0!</v>
      </c>
      <c r="K75" s="22">
        <f>SUM(D75/D76)*100</f>
        <v>6.6788446065494902E-2</v>
      </c>
    </row>
    <row r="76" spans="1:11" ht="14.25" customHeight="1" thickBot="1" x14ac:dyDescent="0.4">
      <c r="A76" s="38" t="s">
        <v>25</v>
      </c>
      <c r="B76" s="39" t="s">
        <v>16</v>
      </c>
      <c r="C76" s="40">
        <f>SUM(C10+C13,C15,C18,C22,C28,C34,C36,C41,C45,C48,C51,C56,C61,C64,C68+C72)</f>
        <v>70240299</v>
      </c>
      <c r="D76" s="40">
        <f>SUM(D10+D13,D15,D18,D22,D28,D34,D36,D41,D45,D48,D51,D56,D61,D64,D68+D72)</f>
        <v>74863247.980000004</v>
      </c>
      <c r="E76" s="40">
        <f>SUM(E10+E13,E15,E18,E22,E28,E34,E36,E41,E45,E48,E51,E56,E61,E64,E68+E72)</f>
        <v>39199269.75</v>
      </c>
      <c r="F76" s="40">
        <f>SUM(F10+F13,F15,F18,F22,F28,F34,F36,F41,F45,F48,F51,F56,F61,F64,F68+F72)</f>
        <v>65839592.340000004</v>
      </c>
      <c r="G76" s="40">
        <f>SUM(G10+G13,G15,G18,G22,G28,G34,G36,G41,G45,G48,G51,G56,G61,G64,G68+G72)</f>
        <v>25872991.239999995</v>
      </c>
      <c r="H76" s="41">
        <f t="shared" si="0"/>
        <v>52.361166270093207</v>
      </c>
      <c r="I76" s="41">
        <f t="shared" si="1"/>
        <v>87.946481239485223</v>
      </c>
      <c r="J76" s="41">
        <f t="shared" si="1"/>
        <v>66.003758246032106</v>
      </c>
      <c r="K76" s="42">
        <f>SUM(K10:K75)</f>
        <v>103.05230122408862</v>
      </c>
    </row>
    <row r="77" spans="1:11" x14ac:dyDescent="0.35">
      <c r="A77" s="283" t="s">
        <v>75</v>
      </c>
      <c r="B77" s="283"/>
      <c r="C77" s="283"/>
    </row>
    <row r="78" spans="1:11" x14ac:dyDescent="0.35">
      <c r="A78" s="284" t="s">
        <v>27</v>
      </c>
      <c r="B78" s="284"/>
      <c r="C78" s="284"/>
      <c r="E78" t="s">
        <v>26</v>
      </c>
    </row>
    <row r="79" spans="1:11" ht="21" customHeight="1" x14ac:dyDescent="0.35">
      <c r="A79" s="276" t="s">
        <v>28</v>
      </c>
      <c r="B79" s="276"/>
      <c r="C79" s="276"/>
      <c r="D79" s="44"/>
      <c r="E79" s="44"/>
      <c r="F79" s="44"/>
      <c r="G79" s="44"/>
      <c r="H79" s="44"/>
      <c r="I79" s="44"/>
      <c r="J79" s="44"/>
      <c r="K79" s="44"/>
    </row>
  </sheetData>
  <mergeCells count="32">
    <mergeCell ref="A1:K1"/>
    <mergeCell ref="A2:K2"/>
    <mergeCell ref="A3:K3"/>
    <mergeCell ref="A4:K4"/>
    <mergeCell ref="A10:A12"/>
    <mergeCell ref="A13:A14"/>
    <mergeCell ref="A15:A17"/>
    <mergeCell ref="A18:A21"/>
    <mergeCell ref="H7:K7"/>
    <mergeCell ref="A7:A9"/>
    <mergeCell ref="B7:B9"/>
    <mergeCell ref="C7:G7"/>
    <mergeCell ref="G8:G9"/>
    <mergeCell ref="C8:D8"/>
    <mergeCell ref="E8:E9"/>
    <mergeCell ref="F8:F9"/>
    <mergeCell ref="A22:A27"/>
    <mergeCell ref="A28:A33"/>
    <mergeCell ref="A41:A44"/>
    <mergeCell ref="A45:A47"/>
    <mergeCell ref="A34:A35"/>
    <mergeCell ref="A36:A40"/>
    <mergeCell ref="A79:C79"/>
    <mergeCell ref="A48:A50"/>
    <mergeCell ref="A51:A55"/>
    <mergeCell ref="A56:A60"/>
    <mergeCell ref="A61:A63"/>
    <mergeCell ref="A72:A75"/>
    <mergeCell ref="A77:C77"/>
    <mergeCell ref="A64:A67"/>
    <mergeCell ref="A68:A70"/>
    <mergeCell ref="A78:C78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9"/>
  <sheetViews>
    <sheetView view="pageLayout" topLeftCell="B1" zoomScaleNormal="100" workbookViewId="0">
      <selection activeCell="D101" sqref="D101"/>
    </sheetView>
  </sheetViews>
  <sheetFormatPr defaultRowHeight="14.5" x14ac:dyDescent="0.35"/>
  <cols>
    <col min="1" max="1" width="5.1796875" customWidth="1"/>
    <col min="2" max="2" width="29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0898437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85" t="s">
        <v>18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x14ac:dyDescent="0.35">
      <c r="A2" s="285" t="s">
        <v>46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x14ac:dyDescent="0.35">
      <c r="A3" s="285" t="s">
        <v>45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x14ac:dyDescent="0.35">
      <c r="A4" s="285" t="s">
        <v>40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x14ac:dyDescent="0.3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1:11" ht="15" thickBot="1" x14ac:dyDescent="0.4">
      <c r="B6" s="1" t="s">
        <v>77</v>
      </c>
      <c r="F6" s="2"/>
      <c r="G6" s="2"/>
      <c r="K6" s="2" t="s">
        <v>0</v>
      </c>
    </row>
    <row r="7" spans="1:11" ht="15" thickBot="1" x14ac:dyDescent="0.4">
      <c r="A7" s="295" t="s">
        <v>1</v>
      </c>
      <c r="B7" s="298" t="s">
        <v>2</v>
      </c>
      <c r="C7" s="301" t="s">
        <v>3</v>
      </c>
      <c r="D7" s="301"/>
      <c r="E7" s="301"/>
      <c r="F7" s="301"/>
      <c r="G7" s="302"/>
      <c r="H7" s="290" t="s">
        <v>13</v>
      </c>
      <c r="I7" s="291"/>
      <c r="J7" s="292"/>
      <c r="K7" s="293"/>
    </row>
    <row r="8" spans="1:11" x14ac:dyDescent="0.35">
      <c r="A8" s="296"/>
      <c r="B8" s="299"/>
      <c r="C8" s="294" t="s">
        <v>20</v>
      </c>
      <c r="D8" s="288"/>
      <c r="E8" s="288" t="s">
        <v>4</v>
      </c>
      <c r="F8" s="288" t="s">
        <v>21</v>
      </c>
      <c r="G8" s="286" t="s">
        <v>22</v>
      </c>
      <c r="H8" s="13"/>
      <c r="I8" s="14"/>
      <c r="J8" s="14"/>
      <c r="K8" s="27"/>
    </row>
    <row r="9" spans="1:11" ht="29.5" thickBot="1" x14ac:dyDescent="0.4">
      <c r="A9" s="297"/>
      <c r="B9" s="300"/>
      <c r="C9" s="46" t="s">
        <v>19</v>
      </c>
      <c r="D9" s="28" t="s">
        <v>29</v>
      </c>
      <c r="E9" s="289"/>
      <c r="F9" s="289"/>
      <c r="G9" s="287"/>
      <c r="H9" s="29" t="s">
        <v>14</v>
      </c>
      <c r="I9" s="30" t="s">
        <v>15</v>
      </c>
      <c r="J9" s="30" t="s">
        <v>23</v>
      </c>
      <c r="K9" s="31" t="s">
        <v>17</v>
      </c>
    </row>
    <row r="10" spans="1:11" ht="15" thickBot="1" x14ac:dyDescent="0.4">
      <c r="A10" s="277">
        <v>801</v>
      </c>
      <c r="B10" s="55" t="s">
        <v>54</v>
      </c>
      <c r="C10" s="56">
        <f>SUM(C11:C12)</f>
        <v>59279716</v>
      </c>
      <c r="D10" s="56">
        <f>SUM(D11:D12)</f>
        <v>59279716</v>
      </c>
      <c r="E10" s="56">
        <f>SUM(E11:E12)</f>
        <v>32789731.300000001</v>
      </c>
      <c r="F10" s="56">
        <v>58829716</v>
      </c>
      <c r="G10" s="56">
        <f>SUM(G11:G12)</f>
        <v>24496807.329999998</v>
      </c>
      <c r="H10" s="57"/>
      <c r="I10" s="57"/>
      <c r="J10" s="57"/>
      <c r="K10" s="58"/>
    </row>
    <row r="11" spans="1:11" ht="15" thickBot="1" x14ac:dyDescent="0.4">
      <c r="A11" s="278"/>
      <c r="B11" s="47" t="s">
        <v>31</v>
      </c>
      <c r="C11" s="49">
        <v>0</v>
      </c>
      <c r="D11" s="49">
        <v>0</v>
      </c>
      <c r="E11" s="49">
        <v>0</v>
      </c>
      <c r="F11" s="80">
        <f>SUM(D11-E11)</f>
        <v>0</v>
      </c>
      <c r="G11" s="51">
        <v>0</v>
      </c>
      <c r="H11" s="32" t="e">
        <f>SUM(E11/D11*100)</f>
        <v>#DIV/0!</v>
      </c>
      <c r="I11" s="32" t="e">
        <f>SUM(F11/D11*100)</f>
        <v>#DIV/0!</v>
      </c>
      <c r="J11" s="52" t="e">
        <f>SUM(G11/E11*100)</f>
        <v>#DIV/0!</v>
      </c>
      <c r="K11" s="54">
        <f>(D11*100)/$D$76</f>
        <v>0</v>
      </c>
    </row>
    <row r="12" spans="1:11" ht="15" thickBot="1" x14ac:dyDescent="0.4">
      <c r="A12" s="279"/>
      <c r="B12" s="43" t="s">
        <v>30</v>
      </c>
      <c r="C12" s="17">
        <v>59279716</v>
      </c>
      <c r="D12" s="17">
        <v>59279716</v>
      </c>
      <c r="E12" s="18">
        <v>32789731.300000001</v>
      </c>
      <c r="F12" s="19">
        <f>SUM(D12-E12)</f>
        <v>26489984.699999999</v>
      </c>
      <c r="G12" s="20">
        <v>24496807.329999998</v>
      </c>
      <c r="H12" s="21">
        <f>SUM(E12/D12*100)</f>
        <v>55.31357690714983</v>
      </c>
      <c r="I12" s="21">
        <f>SUM(F12/D12*100)</f>
        <v>44.686423092850177</v>
      </c>
      <c r="J12" s="52">
        <f>SUM(G12/E12*100)</f>
        <v>74.708777287235648</v>
      </c>
      <c r="K12" s="22">
        <v>81.81</v>
      </c>
    </row>
    <row r="13" spans="1:11" ht="15" thickBot="1" x14ac:dyDescent="0.4">
      <c r="A13" s="277">
        <v>803</v>
      </c>
      <c r="B13" s="55" t="s">
        <v>5</v>
      </c>
      <c r="C13" s="61">
        <f>SUM(C14:C14)</f>
        <v>350000</v>
      </c>
      <c r="D13" s="56">
        <f>SUM(D14:D14)</f>
        <v>350000</v>
      </c>
      <c r="E13" s="56">
        <f>SUM(E14:E14)</f>
        <v>278982.40000000002</v>
      </c>
      <c r="F13" s="56">
        <f>SUM(F14:F14)</f>
        <v>71017.599999999977</v>
      </c>
      <c r="G13" s="64">
        <f>SUM(G14:G14)</f>
        <v>278945.44</v>
      </c>
      <c r="H13" s="57"/>
      <c r="I13" s="57"/>
      <c r="J13" s="57"/>
      <c r="K13" s="62"/>
    </row>
    <row r="14" spans="1:11" ht="15" thickBot="1" x14ac:dyDescent="0.4">
      <c r="A14" s="278"/>
      <c r="B14" s="59" t="s">
        <v>34</v>
      </c>
      <c r="C14" s="60">
        <v>350000</v>
      </c>
      <c r="D14" s="60">
        <v>350000</v>
      </c>
      <c r="E14" s="51">
        <v>278982.40000000002</v>
      </c>
      <c r="F14" s="50">
        <f>SUM(D14-E14)</f>
        <v>71017.599999999977</v>
      </c>
      <c r="G14" s="51">
        <v>278945.44</v>
      </c>
      <c r="H14" s="53">
        <f t="shared" ref="H14:H76" si="0">SUM(E14/D14*100)</f>
        <v>79.709257142857155</v>
      </c>
      <c r="I14" s="53">
        <f t="shared" ref="I14:J76" si="1">SUM(F14/D14*100)</f>
        <v>20.290742857142853</v>
      </c>
      <c r="J14" s="52">
        <f>SUM(G14/E14*100)</f>
        <v>99.986751852446602</v>
      </c>
      <c r="K14" s="54">
        <f>(D14*100)/$D$76</f>
        <v>0.46940015286603398</v>
      </c>
    </row>
    <row r="15" spans="1:11" ht="15" thickBot="1" x14ac:dyDescent="0.4">
      <c r="A15" s="277">
        <v>804</v>
      </c>
      <c r="B15" s="55" t="s">
        <v>6</v>
      </c>
      <c r="C15" s="56">
        <f>SUM(C16:C17)</f>
        <v>500000</v>
      </c>
      <c r="D15" s="56">
        <f>SUM(D16:D17)</f>
        <v>280000</v>
      </c>
      <c r="E15" s="56">
        <f>SUM(E16:E17)</f>
        <v>126600.8</v>
      </c>
      <c r="F15" s="56">
        <f>SUM(F16:F17)</f>
        <v>153399.20000000001</v>
      </c>
      <c r="G15" s="64">
        <f>SUM(G16:G17)</f>
        <v>115535.34</v>
      </c>
      <c r="H15" s="57"/>
      <c r="I15" s="57"/>
      <c r="J15" s="57"/>
      <c r="K15" s="62"/>
    </row>
    <row r="16" spans="1:11" x14ac:dyDescent="0.35">
      <c r="A16" s="278"/>
      <c r="B16" s="59" t="s">
        <v>30</v>
      </c>
      <c r="C16" s="107">
        <v>0</v>
      </c>
      <c r="D16" s="107">
        <v>0</v>
      </c>
      <c r="E16" s="51">
        <v>0</v>
      </c>
      <c r="F16" s="80">
        <f t="shared" ref="F16:F75" si="2">SUM(D16-E16)</f>
        <v>0</v>
      </c>
      <c r="G16" s="51">
        <v>0</v>
      </c>
      <c r="H16" s="52" t="e">
        <f t="shared" si="0"/>
        <v>#DIV/0!</v>
      </c>
      <c r="I16" s="52" t="e">
        <f t="shared" si="1"/>
        <v>#DIV/0!</v>
      </c>
      <c r="J16" s="52" t="e">
        <f t="shared" si="1"/>
        <v>#DIV/0!</v>
      </c>
      <c r="K16" s="54">
        <f>(D16*100)/$D$76</f>
        <v>0</v>
      </c>
    </row>
    <row r="17" spans="1:11" ht="15" thickBot="1" x14ac:dyDescent="0.4">
      <c r="A17" s="279"/>
      <c r="B17" s="26" t="s">
        <v>32</v>
      </c>
      <c r="C17" s="17">
        <v>500000</v>
      </c>
      <c r="D17" s="17">
        <v>280000</v>
      </c>
      <c r="E17" s="20">
        <v>126600.8</v>
      </c>
      <c r="F17" s="19">
        <f t="shared" si="2"/>
        <v>153399.20000000001</v>
      </c>
      <c r="G17" s="20">
        <v>115535.34</v>
      </c>
      <c r="H17" s="21">
        <f t="shared" si="0"/>
        <v>45.214571428571432</v>
      </c>
      <c r="I17" s="21">
        <f t="shared" si="1"/>
        <v>54.785428571428575</v>
      </c>
      <c r="J17" s="21">
        <f t="shared" si="1"/>
        <v>91.259565500375984</v>
      </c>
      <c r="K17" s="22">
        <v>0.4</v>
      </c>
    </row>
    <row r="18" spans="1:11" ht="15" thickBot="1" x14ac:dyDescent="0.4">
      <c r="A18" s="277">
        <v>802</v>
      </c>
      <c r="B18" s="63" t="s">
        <v>24</v>
      </c>
      <c r="C18" s="64">
        <f>SUM(C19:C21)</f>
        <v>6029267</v>
      </c>
      <c r="D18" s="56">
        <f>SUM(D19:D21)</f>
        <v>7975445.5199999996</v>
      </c>
      <c r="E18" s="56">
        <f>SUM(E19:E21)</f>
        <v>5046597.99</v>
      </c>
      <c r="F18" s="56">
        <f>SUM(F19:F21)</f>
        <v>2928847.5300000003</v>
      </c>
      <c r="G18" s="64">
        <f>SUM(G19:G21)</f>
        <v>4177963.37</v>
      </c>
      <c r="H18" s="57"/>
      <c r="I18" s="57"/>
      <c r="J18" s="57"/>
      <c r="K18" s="62"/>
    </row>
    <row r="19" spans="1:11" x14ac:dyDescent="0.35">
      <c r="A19" s="278"/>
      <c r="B19" s="59" t="s">
        <v>30</v>
      </c>
      <c r="C19" s="60">
        <v>2819341</v>
      </c>
      <c r="D19" s="60">
        <v>2819341</v>
      </c>
      <c r="E19" s="51">
        <v>2128238.38</v>
      </c>
      <c r="F19" s="50">
        <f t="shared" si="2"/>
        <v>691102.62000000011</v>
      </c>
      <c r="G19" s="51">
        <v>1936781.26</v>
      </c>
      <c r="H19" s="53">
        <f t="shared" si="0"/>
        <v>75.487086521282805</v>
      </c>
      <c r="I19" s="53">
        <f t="shared" si="1"/>
        <v>24.512913478717195</v>
      </c>
      <c r="J19" s="53">
        <f t="shared" si="1"/>
        <v>91.003962629411845</v>
      </c>
      <c r="K19" s="54">
        <v>4.5</v>
      </c>
    </row>
    <row r="20" spans="1:11" ht="15" thickBot="1" x14ac:dyDescent="0.4">
      <c r="A20" s="278"/>
      <c r="B20" s="26" t="s">
        <v>73</v>
      </c>
      <c r="C20" s="24">
        <v>0</v>
      </c>
      <c r="D20" s="24">
        <v>1947278.52</v>
      </c>
      <c r="E20" s="20">
        <v>384152.82</v>
      </c>
      <c r="F20" s="34">
        <f t="shared" si="2"/>
        <v>1563125.7</v>
      </c>
      <c r="G20" s="20">
        <v>216206.58</v>
      </c>
      <c r="H20" s="32">
        <f t="shared" si="0"/>
        <v>19.727677168646629</v>
      </c>
      <c r="I20" s="32">
        <f t="shared" si="1"/>
        <v>80.272322831353364</v>
      </c>
      <c r="J20" s="32">
        <f t="shared" si="1"/>
        <v>56.281398637136128</v>
      </c>
      <c r="K20" s="22">
        <f>(D20*100)/$D$76</f>
        <v>2.6115795284592696</v>
      </c>
    </row>
    <row r="21" spans="1:11" ht="15" thickBot="1" x14ac:dyDescent="0.4">
      <c r="A21" s="279"/>
      <c r="B21" s="66" t="s">
        <v>31</v>
      </c>
      <c r="C21" s="67">
        <v>3209926</v>
      </c>
      <c r="D21" s="67">
        <v>3208826</v>
      </c>
      <c r="E21" s="91">
        <v>2534206.79</v>
      </c>
      <c r="F21" s="69">
        <f t="shared" si="2"/>
        <v>674619.21</v>
      </c>
      <c r="G21" s="91">
        <v>2024975.53</v>
      </c>
      <c r="H21" s="21">
        <f t="shared" si="0"/>
        <v>78.976136132030845</v>
      </c>
      <c r="I21" s="21">
        <f t="shared" si="1"/>
        <v>21.023863867969155</v>
      </c>
      <c r="J21" s="21">
        <f t="shared" si="1"/>
        <v>79.905694278405747</v>
      </c>
      <c r="K21" s="74">
        <v>4.2699999999999996</v>
      </c>
    </row>
    <row r="22" spans="1:11" ht="15" thickBot="1" x14ac:dyDescent="0.4">
      <c r="A22" s="277">
        <v>37</v>
      </c>
      <c r="B22" s="55" t="s">
        <v>53</v>
      </c>
      <c r="C22" s="64">
        <f>SUM(C23:C27)</f>
        <v>611226</v>
      </c>
      <c r="D22" s="56">
        <f>SUM(D23:D27)</f>
        <v>975505.7</v>
      </c>
      <c r="E22" s="56">
        <f>SUM(E23:E27)</f>
        <v>554768.4</v>
      </c>
      <c r="F22" s="56">
        <f>SUM(F23:F27)</f>
        <v>420737.3</v>
      </c>
      <c r="G22" s="64">
        <f>SUM(G23:G27)</f>
        <v>258782.95</v>
      </c>
      <c r="H22" s="57"/>
      <c r="I22" s="57"/>
      <c r="J22" s="57"/>
      <c r="K22" s="62"/>
    </row>
    <row r="23" spans="1:11" x14ac:dyDescent="0.35">
      <c r="A23" s="278"/>
      <c r="B23" s="59" t="s">
        <v>57</v>
      </c>
      <c r="C23" s="60">
        <v>400000</v>
      </c>
      <c r="D23" s="60">
        <v>400000</v>
      </c>
      <c r="E23" s="51">
        <v>247165.16</v>
      </c>
      <c r="F23" s="50">
        <f t="shared" si="2"/>
        <v>152834.84</v>
      </c>
      <c r="G23" s="51">
        <v>155171.82</v>
      </c>
      <c r="H23" s="53">
        <f t="shared" si="0"/>
        <v>61.791289999999996</v>
      </c>
      <c r="I23" s="53">
        <f t="shared" si="1"/>
        <v>38.208710000000004</v>
      </c>
      <c r="J23" s="65">
        <f t="shared" si="1"/>
        <v>62.780620051790471</v>
      </c>
      <c r="K23" s="54">
        <f>(D23*100)/$D$76</f>
        <v>0.53645731756118165</v>
      </c>
    </row>
    <row r="24" spans="1:11" ht="15" thickBot="1" x14ac:dyDescent="0.4">
      <c r="A24" s="278"/>
      <c r="B24" s="26" t="s">
        <v>58</v>
      </c>
      <c r="C24" s="17">
        <v>100000</v>
      </c>
      <c r="D24" s="17">
        <v>100000</v>
      </c>
      <c r="E24" s="20">
        <v>273.95999999999998</v>
      </c>
      <c r="F24" s="19">
        <f t="shared" si="2"/>
        <v>99726.04</v>
      </c>
      <c r="G24" s="20">
        <v>23.96</v>
      </c>
      <c r="H24" s="32">
        <f t="shared" si="0"/>
        <v>0.27395999999999998</v>
      </c>
      <c r="I24" s="21">
        <f t="shared" si="1"/>
        <v>99.726039999999998</v>
      </c>
      <c r="J24" s="33">
        <f t="shared" si="1"/>
        <v>8.7458023069061177</v>
      </c>
      <c r="K24" s="22">
        <f>(D24*100)/$D$76</f>
        <v>0.13411432939029541</v>
      </c>
    </row>
    <row r="25" spans="1:11" ht="15" thickBot="1" x14ac:dyDescent="0.4">
      <c r="A25" s="278"/>
      <c r="B25" s="66" t="s">
        <v>59</v>
      </c>
      <c r="C25" s="95">
        <v>0</v>
      </c>
      <c r="D25" s="67">
        <v>337343.2</v>
      </c>
      <c r="E25" s="91">
        <v>301029.28000000003</v>
      </c>
      <c r="F25" s="19">
        <f t="shared" si="2"/>
        <v>36313.919999999984</v>
      </c>
      <c r="G25" s="20">
        <v>103587.17</v>
      </c>
      <c r="H25" s="32">
        <f t="shared" si="0"/>
        <v>89.235318808856974</v>
      </c>
      <c r="I25" s="21">
        <f t="shared" si="1"/>
        <v>10.764681191143021</v>
      </c>
      <c r="J25" s="33">
        <f t="shared" si="1"/>
        <v>34.410994837445706</v>
      </c>
      <c r="K25" s="22">
        <f>(D25*100)/$D$76</f>
        <v>0.45242557042376308</v>
      </c>
    </row>
    <row r="26" spans="1:11" ht="15" thickBot="1" x14ac:dyDescent="0.4">
      <c r="A26" s="278"/>
      <c r="B26" s="66" t="s">
        <v>63</v>
      </c>
      <c r="C26" s="95">
        <v>0</v>
      </c>
      <c r="D26" s="67">
        <v>26936.5</v>
      </c>
      <c r="E26" s="91">
        <v>0</v>
      </c>
      <c r="F26" s="19">
        <f t="shared" si="2"/>
        <v>26936.5</v>
      </c>
      <c r="G26" s="91">
        <v>0</v>
      </c>
      <c r="H26" s="32">
        <f t="shared" si="0"/>
        <v>0</v>
      </c>
      <c r="I26" s="21">
        <f t="shared" si="1"/>
        <v>100</v>
      </c>
      <c r="J26" s="33" t="e">
        <f t="shared" si="1"/>
        <v>#DIV/0!</v>
      </c>
      <c r="K26" s="22">
        <f>(D26*100)/$D$76</f>
        <v>3.6125706336216923E-2</v>
      </c>
    </row>
    <row r="27" spans="1:11" ht="15" thickBot="1" x14ac:dyDescent="0.4">
      <c r="A27" s="279"/>
      <c r="B27" s="66" t="s">
        <v>38</v>
      </c>
      <c r="C27" s="67">
        <v>111226</v>
      </c>
      <c r="D27" s="67">
        <v>111226</v>
      </c>
      <c r="E27" s="91">
        <v>6300</v>
      </c>
      <c r="F27" s="69">
        <f t="shared" si="2"/>
        <v>104926</v>
      </c>
      <c r="G27" s="91">
        <v>0</v>
      </c>
      <c r="H27" s="32">
        <f t="shared" si="0"/>
        <v>5.6641432758527683</v>
      </c>
      <c r="I27" s="21">
        <f t="shared" si="1"/>
        <v>94.33585672414722</v>
      </c>
      <c r="J27" s="33">
        <f t="shared" si="1"/>
        <v>0</v>
      </c>
      <c r="K27" s="74">
        <f>(D27*100)/$D$76</f>
        <v>0.14917000400764999</v>
      </c>
    </row>
    <row r="28" spans="1:11" ht="15" thickBot="1" x14ac:dyDescent="0.4">
      <c r="A28" s="277">
        <v>38</v>
      </c>
      <c r="B28" s="55" t="s">
        <v>74</v>
      </c>
      <c r="C28" s="64">
        <f>SUM(C29:C33)</f>
        <v>105090</v>
      </c>
      <c r="D28" s="56">
        <f>SUM(D29:D33)</f>
        <v>883649.34</v>
      </c>
      <c r="E28" s="64">
        <f>SUM(E29:E33)</f>
        <v>469644.68</v>
      </c>
      <c r="F28" s="56">
        <f>SUM(F29:F33)</f>
        <v>414004.66000000003</v>
      </c>
      <c r="G28" s="64">
        <f>SUM(G29:G33)</f>
        <v>410049.56</v>
      </c>
      <c r="H28" s="57"/>
      <c r="I28" s="57"/>
      <c r="J28" s="57"/>
      <c r="K28" s="62"/>
    </row>
    <row r="29" spans="1:11" x14ac:dyDescent="0.35">
      <c r="A29" s="278"/>
      <c r="B29" s="59" t="s">
        <v>35</v>
      </c>
      <c r="C29" s="60">
        <v>100000</v>
      </c>
      <c r="D29" s="60">
        <v>700000</v>
      </c>
      <c r="E29" s="51">
        <v>299395</v>
      </c>
      <c r="F29" s="50">
        <f t="shared" si="2"/>
        <v>400605</v>
      </c>
      <c r="G29" s="51">
        <v>299177.46000000002</v>
      </c>
      <c r="H29" s="52">
        <f t="shared" si="0"/>
        <v>42.770714285714284</v>
      </c>
      <c r="I29" s="53">
        <f t="shared" si="1"/>
        <v>57.229285714285716</v>
      </c>
      <c r="J29" s="65">
        <f t="shared" si="1"/>
        <v>99.927340135940824</v>
      </c>
      <c r="K29" s="54">
        <f>(D29*100)/$D$76</f>
        <v>0.93880030573206796</v>
      </c>
    </row>
    <row r="30" spans="1:11" x14ac:dyDescent="0.35">
      <c r="A30" s="278"/>
      <c r="B30" s="3" t="s">
        <v>37</v>
      </c>
      <c r="C30" s="4">
        <v>1000</v>
      </c>
      <c r="D30" s="11">
        <v>1000</v>
      </c>
      <c r="E30" s="12">
        <v>0.23</v>
      </c>
      <c r="F30" s="5">
        <f t="shared" si="2"/>
        <v>999.77</v>
      </c>
      <c r="G30" s="12">
        <v>0.22</v>
      </c>
      <c r="H30" s="8">
        <f t="shared" si="0"/>
        <v>2.3E-2</v>
      </c>
      <c r="I30" s="6">
        <f t="shared" si="1"/>
        <v>99.97699999999999</v>
      </c>
      <c r="J30" s="10">
        <f t="shared" si="1"/>
        <v>95.65217391304347</v>
      </c>
      <c r="K30" s="16">
        <f>(D30*100)/$D$76</f>
        <v>1.3411432939029542E-3</v>
      </c>
    </row>
    <row r="31" spans="1:11" x14ac:dyDescent="0.35">
      <c r="A31" s="278"/>
      <c r="B31" s="96" t="s">
        <v>59</v>
      </c>
      <c r="C31" s="104">
        <v>0</v>
      </c>
      <c r="D31" s="97">
        <v>174869.34</v>
      </c>
      <c r="E31" s="98">
        <v>170249.45</v>
      </c>
      <c r="F31" s="99">
        <f t="shared" si="2"/>
        <v>4619.8899999999849</v>
      </c>
      <c r="G31" s="12">
        <v>110871.88</v>
      </c>
      <c r="H31" s="100">
        <f t="shared" si="0"/>
        <v>97.358090331901522</v>
      </c>
      <c r="I31" s="101">
        <f t="shared" si="1"/>
        <v>2.6419096680984699</v>
      </c>
      <c r="J31" s="10">
        <f t="shared" si="1"/>
        <v>65.123194230583408</v>
      </c>
      <c r="K31" s="103">
        <f>(D31*100)/$D$76</f>
        <v>0.23452484265023563</v>
      </c>
    </row>
    <row r="32" spans="1:11" x14ac:dyDescent="0.35">
      <c r="A32" s="278"/>
      <c r="B32" s="96" t="s">
        <v>64</v>
      </c>
      <c r="C32" s="104">
        <v>0</v>
      </c>
      <c r="D32" s="97">
        <v>3690</v>
      </c>
      <c r="E32" s="98">
        <v>0</v>
      </c>
      <c r="F32" s="99">
        <f t="shared" si="2"/>
        <v>3690</v>
      </c>
      <c r="G32" s="98">
        <v>0</v>
      </c>
      <c r="H32" s="100">
        <f t="shared" si="0"/>
        <v>0</v>
      </c>
      <c r="I32" s="101">
        <f t="shared" si="1"/>
        <v>100</v>
      </c>
      <c r="J32" s="10" t="e">
        <f t="shared" si="1"/>
        <v>#DIV/0!</v>
      </c>
      <c r="K32" s="103">
        <f>(D32*100)/$D$76</f>
        <v>4.9488187545019009E-3</v>
      </c>
    </row>
    <row r="33" spans="1:11" ht="15" thickBot="1" x14ac:dyDescent="0.4">
      <c r="A33" s="279"/>
      <c r="B33" s="26" t="s">
        <v>30</v>
      </c>
      <c r="C33" s="17">
        <v>4090</v>
      </c>
      <c r="D33" s="17">
        <v>4090</v>
      </c>
      <c r="E33" s="20">
        <v>0</v>
      </c>
      <c r="F33" s="34">
        <f t="shared" si="2"/>
        <v>4090</v>
      </c>
      <c r="G33" s="20">
        <v>0</v>
      </c>
      <c r="H33" s="32">
        <f t="shared" si="0"/>
        <v>0</v>
      </c>
      <c r="I33" s="21">
        <f t="shared" si="1"/>
        <v>100</v>
      </c>
      <c r="J33" s="33" t="e">
        <f t="shared" si="1"/>
        <v>#DIV/0!</v>
      </c>
      <c r="K33" s="22">
        <f>(D33*100)/$D$76</f>
        <v>5.4852760720630828E-3</v>
      </c>
    </row>
    <row r="34" spans="1:11" ht="15" thickBot="1" x14ac:dyDescent="0.4">
      <c r="A34" s="277">
        <v>92</v>
      </c>
      <c r="B34" s="55" t="s">
        <v>51</v>
      </c>
      <c r="C34" s="56">
        <f>SUM(C35)</f>
        <v>50000</v>
      </c>
      <c r="D34" s="56">
        <f>SUM(D35)</f>
        <v>50000</v>
      </c>
      <c r="E34" s="64">
        <f>SUM(E35)</f>
        <v>0</v>
      </c>
      <c r="F34" s="75">
        <f t="shared" si="2"/>
        <v>50000</v>
      </c>
      <c r="G34" s="64">
        <f>SUM(G35)</f>
        <v>0</v>
      </c>
      <c r="H34" s="57"/>
      <c r="I34" s="57"/>
      <c r="J34" s="57"/>
      <c r="K34" s="62"/>
    </row>
    <row r="35" spans="1:11" ht="15" thickBot="1" x14ac:dyDescent="0.4">
      <c r="A35" s="279"/>
      <c r="B35" s="66" t="s">
        <v>35</v>
      </c>
      <c r="C35" s="67">
        <v>50000</v>
      </c>
      <c r="D35" s="67">
        <v>50000</v>
      </c>
      <c r="E35" s="68">
        <v>0</v>
      </c>
      <c r="F35" s="69">
        <f t="shared" si="2"/>
        <v>50000</v>
      </c>
      <c r="G35" s="70">
        <v>0</v>
      </c>
      <c r="H35" s="71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(D35*100)/$D$76</f>
        <v>6.7057164695147706E-2</v>
      </c>
    </row>
    <row r="36" spans="1:11" ht="15" thickBot="1" x14ac:dyDescent="0.4">
      <c r="A36" s="277">
        <v>39</v>
      </c>
      <c r="B36" s="55" t="s">
        <v>50</v>
      </c>
      <c r="C36" s="61">
        <f>SUM(C37+C40)</f>
        <v>150000</v>
      </c>
      <c r="D36" s="64">
        <f>SUM(D37:D40)</f>
        <v>363413.37</v>
      </c>
      <c r="E36" s="64">
        <f>SUM(E37:E40)</f>
        <v>104373.4</v>
      </c>
      <c r="F36" s="78">
        <f t="shared" si="2"/>
        <v>259039.97</v>
      </c>
      <c r="G36" s="64">
        <f>SUM(G37:G40)</f>
        <v>98658.4</v>
      </c>
      <c r="H36" s="57"/>
      <c r="I36" s="57"/>
      <c r="J36" s="57"/>
      <c r="K36" s="62"/>
    </row>
    <row r="37" spans="1:11" ht="15" thickBot="1" x14ac:dyDescent="0.4">
      <c r="A37" s="278"/>
      <c r="B37" s="92" t="s">
        <v>32</v>
      </c>
      <c r="C37" s="93">
        <v>50000</v>
      </c>
      <c r="D37" s="94">
        <v>50000</v>
      </c>
      <c r="E37" s="94">
        <v>42700</v>
      </c>
      <c r="F37" s="69">
        <f>SUM(D37-E37)</f>
        <v>7300</v>
      </c>
      <c r="G37" s="77">
        <v>36985</v>
      </c>
      <c r="H37" s="71">
        <f t="shared" si="0"/>
        <v>85.399999999999991</v>
      </c>
      <c r="I37" s="72">
        <f t="shared" si="1"/>
        <v>14.6</v>
      </c>
      <c r="J37" s="73">
        <f t="shared" si="1"/>
        <v>86.615925058548001</v>
      </c>
      <c r="K37" s="74">
        <f>(D37*100)/$D$76</f>
        <v>6.7057164695147706E-2</v>
      </c>
    </row>
    <row r="38" spans="1:11" ht="15" thickBot="1" x14ac:dyDescent="0.4">
      <c r="A38" s="278"/>
      <c r="B38" s="119" t="s">
        <v>73</v>
      </c>
      <c r="C38" s="116">
        <v>0</v>
      </c>
      <c r="D38" s="94">
        <v>161673.4</v>
      </c>
      <c r="E38" s="94">
        <v>61673.4</v>
      </c>
      <c r="F38" s="69">
        <f>SUM(D38-E38)</f>
        <v>100000</v>
      </c>
      <c r="G38" s="77">
        <v>61673.4</v>
      </c>
      <c r="H38" s="71">
        <f t="shared" si="0"/>
        <v>38.146906046387343</v>
      </c>
      <c r="I38" s="72">
        <f t="shared" si="1"/>
        <v>61.853093953612657</v>
      </c>
      <c r="J38" s="73">
        <f t="shared" si="1"/>
        <v>100</v>
      </c>
      <c r="K38" s="74">
        <f>(D38*100)/$D$76</f>
        <v>0.21682719621248986</v>
      </c>
    </row>
    <row r="39" spans="1:11" ht="15" thickBot="1" x14ac:dyDescent="0.4">
      <c r="A39" s="278"/>
      <c r="B39" s="119" t="s">
        <v>65</v>
      </c>
      <c r="C39" s="116">
        <v>0</v>
      </c>
      <c r="D39" s="94">
        <v>51739.97</v>
      </c>
      <c r="E39" s="94">
        <v>0</v>
      </c>
      <c r="F39" s="69">
        <f>SUM(D39-E39)</f>
        <v>51739.97</v>
      </c>
      <c r="G39" s="77">
        <v>0</v>
      </c>
      <c r="H39" s="71">
        <f t="shared" si="0"/>
        <v>0</v>
      </c>
      <c r="I39" s="72">
        <f t="shared" si="1"/>
        <v>100</v>
      </c>
      <c r="J39" s="73" t="e">
        <f t="shared" si="1"/>
        <v>#DIV/0!</v>
      </c>
      <c r="K39" s="74">
        <f>(D39*100)/$D$76</f>
        <v>6.939071379224003E-2</v>
      </c>
    </row>
    <row r="40" spans="1:11" ht="15" thickBot="1" x14ac:dyDescent="0.4">
      <c r="A40" s="279"/>
      <c r="B40" s="66" t="s">
        <v>35</v>
      </c>
      <c r="C40" s="67">
        <v>100000</v>
      </c>
      <c r="D40" s="67">
        <v>100000</v>
      </c>
      <c r="E40" s="76">
        <v>0</v>
      </c>
      <c r="F40" s="69">
        <f>SUM(D40-E40)</f>
        <v>100000</v>
      </c>
      <c r="G40" s="77">
        <v>0</v>
      </c>
      <c r="H40" s="71">
        <f t="shared" si="0"/>
        <v>0</v>
      </c>
      <c r="I40" s="72">
        <f t="shared" si="1"/>
        <v>100</v>
      </c>
      <c r="J40" s="73" t="e">
        <f t="shared" si="1"/>
        <v>#DIV/0!</v>
      </c>
      <c r="K40" s="74">
        <f>(D40*100)/$D$76</f>
        <v>0.13411432939029541</v>
      </c>
    </row>
    <row r="41" spans="1:11" ht="15" thickBot="1" x14ac:dyDescent="0.4">
      <c r="A41" s="280" t="s">
        <v>42</v>
      </c>
      <c r="B41" s="55" t="s">
        <v>70</v>
      </c>
      <c r="C41" s="64">
        <f>SUM(C42:C44)</f>
        <v>65000</v>
      </c>
      <c r="D41" s="64">
        <f>SUM(D42:D44)</f>
        <v>174151.78999999998</v>
      </c>
      <c r="E41" s="64">
        <f>SUM(E42:E44)</f>
        <v>112398.98999999999</v>
      </c>
      <c r="F41" s="64">
        <f>SUM(F42:F44)</f>
        <v>61752.800000000003</v>
      </c>
      <c r="G41" s="64">
        <f>SUM(G42:G44)</f>
        <v>112398.98999999999</v>
      </c>
      <c r="H41" s="57"/>
      <c r="I41" s="57"/>
      <c r="J41" s="57"/>
      <c r="K41" s="62"/>
    </row>
    <row r="42" spans="1:11" x14ac:dyDescent="0.35">
      <c r="A42" s="281"/>
      <c r="B42" s="59" t="s">
        <v>35</v>
      </c>
      <c r="C42" s="60">
        <v>50000</v>
      </c>
      <c r="D42" s="60">
        <v>50000</v>
      </c>
      <c r="E42" s="51">
        <v>0</v>
      </c>
      <c r="F42" s="50">
        <f t="shared" si="2"/>
        <v>50000</v>
      </c>
      <c r="G42" s="79">
        <v>0</v>
      </c>
      <c r="H42" s="52">
        <f t="shared" si="0"/>
        <v>0</v>
      </c>
      <c r="I42" s="53">
        <f t="shared" si="1"/>
        <v>100</v>
      </c>
      <c r="J42" s="65" t="e">
        <f t="shared" si="1"/>
        <v>#DIV/0!</v>
      </c>
      <c r="K42" s="54">
        <f>(D42*100)/$D$76</f>
        <v>6.7057164695147706E-2</v>
      </c>
    </row>
    <row r="43" spans="1:11" x14ac:dyDescent="0.35">
      <c r="A43" s="281"/>
      <c r="B43" s="3" t="s">
        <v>37</v>
      </c>
      <c r="C43" s="4">
        <v>15000</v>
      </c>
      <c r="D43" s="4">
        <v>15000</v>
      </c>
      <c r="E43" s="12">
        <v>3247.2</v>
      </c>
      <c r="F43" s="5">
        <f t="shared" si="2"/>
        <v>11752.8</v>
      </c>
      <c r="G43" s="7">
        <v>3247.2</v>
      </c>
      <c r="H43" s="8">
        <f t="shared" si="0"/>
        <v>21.647999999999996</v>
      </c>
      <c r="I43" s="6">
        <f t="shared" si="1"/>
        <v>78.352000000000004</v>
      </c>
      <c r="J43" s="10">
        <f t="shared" si="1"/>
        <v>100</v>
      </c>
      <c r="K43" s="16">
        <f>(D43*100)/$D$76</f>
        <v>2.0117149408544314E-2</v>
      </c>
    </row>
    <row r="44" spans="1:11" ht="15" thickBot="1" x14ac:dyDescent="0.4">
      <c r="A44" s="282"/>
      <c r="B44" s="26" t="s">
        <v>66</v>
      </c>
      <c r="C44" s="24">
        <v>0</v>
      </c>
      <c r="D44" s="24">
        <v>109151.79</v>
      </c>
      <c r="E44" s="20">
        <v>109151.79</v>
      </c>
      <c r="F44" s="9">
        <f t="shared" si="2"/>
        <v>0</v>
      </c>
      <c r="G44" s="35">
        <v>109151.79</v>
      </c>
      <c r="H44" s="32">
        <f t="shared" si="0"/>
        <v>100</v>
      </c>
      <c r="I44" s="21">
        <f t="shared" si="1"/>
        <v>0</v>
      </c>
      <c r="J44" s="33">
        <f t="shared" si="1"/>
        <v>100</v>
      </c>
      <c r="K44" s="22">
        <f>(D44*100)/$D$76</f>
        <v>0.14638819117600355</v>
      </c>
    </row>
    <row r="45" spans="1:11" ht="15" thickBot="1" x14ac:dyDescent="0.4">
      <c r="A45" s="277">
        <v>41</v>
      </c>
      <c r="B45" s="55" t="s">
        <v>8</v>
      </c>
      <c r="C45" s="81">
        <f>SUM(C46:C47)</f>
        <v>100000</v>
      </c>
      <c r="D45" s="56">
        <f>SUM(D46:D47)</f>
        <v>100000</v>
      </c>
      <c r="E45" s="56">
        <f>SUM(E46:E47)</f>
        <v>7000</v>
      </c>
      <c r="F45" s="56">
        <f>SUM(F46:F47)</f>
        <v>93000</v>
      </c>
      <c r="G45" s="64">
        <f>SUM(G46:G47)</f>
        <v>0</v>
      </c>
      <c r="H45" s="57"/>
      <c r="I45" s="57"/>
      <c r="J45" s="57"/>
      <c r="K45" s="62"/>
    </row>
    <row r="46" spans="1:11" x14ac:dyDescent="0.35">
      <c r="A46" s="278"/>
      <c r="B46" s="118" t="s">
        <v>35</v>
      </c>
      <c r="C46" s="60">
        <v>50000</v>
      </c>
      <c r="D46" s="60">
        <v>50000</v>
      </c>
      <c r="E46" s="80">
        <v>0</v>
      </c>
      <c r="F46" s="50">
        <f t="shared" si="2"/>
        <v>50000</v>
      </c>
      <c r="G46" s="79">
        <v>0</v>
      </c>
      <c r="H46" s="52">
        <f t="shared" si="0"/>
        <v>0</v>
      </c>
      <c r="I46" s="53">
        <f t="shared" si="1"/>
        <v>100</v>
      </c>
      <c r="J46" s="65" t="e">
        <f t="shared" si="1"/>
        <v>#DIV/0!</v>
      </c>
      <c r="K46" s="54">
        <f>(D46*100)/$D$76</f>
        <v>6.7057164695147706E-2</v>
      </c>
    </row>
    <row r="47" spans="1:11" ht="15" thickBot="1" x14ac:dyDescent="0.4">
      <c r="A47" s="279"/>
      <c r="B47" s="26" t="s">
        <v>37</v>
      </c>
      <c r="C47" s="17">
        <v>50000</v>
      </c>
      <c r="D47" s="17">
        <v>50000</v>
      </c>
      <c r="E47" s="19">
        <v>7000</v>
      </c>
      <c r="F47" s="19">
        <f t="shared" si="2"/>
        <v>43000</v>
      </c>
      <c r="G47" s="35">
        <v>0</v>
      </c>
      <c r="H47" s="21">
        <f t="shared" si="0"/>
        <v>14.000000000000002</v>
      </c>
      <c r="I47" s="21">
        <f t="shared" si="1"/>
        <v>86</v>
      </c>
      <c r="J47" s="33">
        <f t="shared" si="1"/>
        <v>0</v>
      </c>
      <c r="K47" s="22">
        <f>(D47*100)/$D$76</f>
        <v>6.7057164695147706E-2</v>
      </c>
    </row>
    <row r="48" spans="1:11" ht="15" thickBot="1" x14ac:dyDescent="0.4">
      <c r="A48" s="277">
        <v>42</v>
      </c>
      <c r="B48" s="55" t="s">
        <v>49</v>
      </c>
      <c r="C48" s="81">
        <f>SUM(C49:C50)</f>
        <v>50000</v>
      </c>
      <c r="D48" s="56">
        <f>SUM(D49:D50)</f>
        <v>50000</v>
      </c>
      <c r="E48" s="56">
        <f>SUM(E49:E50)</f>
        <v>5000</v>
      </c>
      <c r="F48" s="56">
        <f>SUM(F49:F50)</f>
        <v>45000</v>
      </c>
      <c r="G48" s="64">
        <f>SUM(G49:G50)</f>
        <v>0</v>
      </c>
      <c r="H48" s="57"/>
      <c r="I48" s="57"/>
      <c r="J48" s="57"/>
      <c r="K48" s="62"/>
    </row>
    <row r="49" spans="1:11" x14ac:dyDescent="0.35">
      <c r="A49" s="278"/>
      <c r="B49" s="118" t="s">
        <v>58</v>
      </c>
      <c r="C49" s="107">
        <v>0</v>
      </c>
      <c r="D49" s="107">
        <v>0</v>
      </c>
      <c r="E49" s="80">
        <v>0</v>
      </c>
      <c r="F49" s="80">
        <f t="shared" si="2"/>
        <v>0</v>
      </c>
      <c r="G49" s="79">
        <v>0</v>
      </c>
      <c r="H49" s="52" t="e">
        <f t="shared" si="0"/>
        <v>#DIV/0!</v>
      </c>
      <c r="I49" s="53" t="e">
        <f t="shared" si="1"/>
        <v>#DIV/0!</v>
      </c>
      <c r="J49" s="65" t="e">
        <f t="shared" si="1"/>
        <v>#DIV/0!</v>
      </c>
      <c r="K49" s="54">
        <f>(D49*100)/$D$76</f>
        <v>0</v>
      </c>
    </row>
    <row r="50" spans="1:11" ht="15" thickBot="1" x14ac:dyDescent="0.4">
      <c r="A50" s="279"/>
      <c r="B50" s="23" t="s">
        <v>36</v>
      </c>
      <c r="C50" s="17">
        <v>50000</v>
      </c>
      <c r="D50" s="17">
        <v>50000</v>
      </c>
      <c r="E50" s="19">
        <v>5000</v>
      </c>
      <c r="F50" s="19">
        <f t="shared" si="2"/>
        <v>45000</v>
      </c>
      <c r="G50" s="35">
        <v>0</v>
      </c>
      <c r="H50" s="21">
        <f t="shared" si="0"/>
        <v>10</v>
      </c>
      <c r="I50" s="21">
        <f t="shared" si="1"/>
        <v>90</v>
      </c>
      <c r="J50" s="33">
        <f t="shared" si="1"/>
        <v>0</v>
      </c>
      <c r="K50" s="22">
        <f>(D50*100)/$D$76</f>
        <v>6.7057164695147706E-2</v>
      </c>
    </row>
    <row r="51" spans="1:11" ht="15" thickBot="1" x14ac:dyDescent="0.4">
      <c r="A51" s="277">
        <v>57</v>
      </c>
      <c r="B51" s="55" t="s">
        <v>9</v>
      </c>
      <c r="C51" s="64">
        <f>SUM(C52:C55)</f>
        <v>300000</v>
      </c>
      <c r="D51" s="82">
        <f>SUM(D52:D55)</f>
        <v>306395</v>
      </c>
      <c r="E51" s="64">
        <f>SUM(E52:E55)</f>
        <v>74594.289999999994</v>
      </c>
      <c r="F51" s="56">
        <f>SUM(F52:F55)</f>
        <v>231800.71000000002</v>
      </c>
      <c r="G51" s="64">
        <f>SUM(G52:G55)</f>
        <v>11913.96</v>
      </c>
      <c r="H51" s="57"/>
      <c r="I51" s="57"/>
      <c r="J51" s="57"/>
      <c r="K51" s="62"/>
    </row>
    <row r="52" spans="1:11" x14ac:dyDescent="0.35">
      <c r="A52" s="278"/>
      <c r="B52" s="59" t="s">
        <v>35</v>
      </c>
      <c r="C52" s="60">
        <v>150000</v>
      </c>
      <c r="D52" s="60">
        <v>150000</v>
      </c>
      <c r="E52" s="80">
        <v>0</v>
      </c>
      <c r="F52" s="50">
        <f t="shared" si="2"/>
        <v>150000</v>
      </c>
      <c r="G52" s="80">
        <v>0</v>
      </c>
      <c r="H52" s="52">
        <f t="shared" si="0"/>
        <v>0</v>
      </c>
      <c r="I52" s="53">
        <f t="shared" si="1"/>
        <v>100</v>
      </c>
      <c r="J52" s="65" t="e">
        <f t="shared" si="1"/>
        <v>#DIV/0!</v>
      </c>
      <c r="K52" s="54">
        <f>(D52*100)/$D$76</f>
        <v>0.20117149408544313</v>
      </c>
    </row>
    <row r="53" spans="1:11" x14ac:dyDescent="0.35">
      <c r="A53" s="278"/>
      <c r="B53" s="3" t="s">
        <v>30</v>
      </c>
      <c r="C53" s="11">
        <v>0</v>
      </c>
      <c r="D53" s="11">
        <v>0</v>
      </c>
      <c r="E53" s="9">
        <v>0</v>
      </c>
      <c r="F53" s="9">
        <f t="shared" si="2"/>
        <v>0</v>
      </c>
      <c r="G53" s="9">
        <v>0</v>
      </c>
      <c r="H53" s="6" t="e">
        <f t="shared" si="0"/>
        <v>#DIV/0!</v>
      </c>
      <c r="I53" s="6" t="e">
        <f t="shared" si="1"/>
        <v>#DIV/0!</v>
      </c>
      <c r="J53" s="10" t="e">
        <f t="shared" si="1"/>
        <v>#DIV/0!</v>
      </c>
      <c r="K53" s="16">
        <f>(D53*100)/$D$76</f>
        <v>0</v>
      </c>
    </row>
    <row r="54" spans="1:11" x14ac:dyDescent="0.35">
      <c r="A54" s="278"/>
      <c r="B54" s="96" t="s">
        <v>67</v>
      </c>
      <c r="C54" s="104">
        <v>0</v>
      </c>
      <c r="D54" s="104">
        <v>6395</v>
      </c>
      <c r="E54" s="9">
        <v>0</v>
      </c>
      <c r="F54" s="9">
        <f t="shared" si="2"/>
        <v>6395</v>
      </c>
      <c r="G54" s="9">
        <v>0</v>
      </c>
      <c r="H54" s="8">
        <f t="shared" si="0"/>
        <v>0</v>
      </c>
      <c r="I54" s="6">
        <f t="shared" si="1"/>
        <v>100</v>
      </c>
      <c r="J54" s="10" t="e">
        <f t="shared" si="1"/>
        <v>#DIV/0!</v>
      </c>
      <c r="K54" s="103">
        <f>(D54*100)/$D$76</f>
        <v>8.5766113645093928E-3</v>
      </c>
    </row>
    <row r="55" spans="1:11" ht="15" thickBot="1" x14ac:dyDescent="0.4">
      <c r="A55" s="279"/>
      <c r="B55" s="26" t="s">
        <v>36</v>
      </c>
      <c r="C55" s="17">
        <v>150000</v>
      </c>
      <c r="D55" s="17">
        <v>150000</v>
      </c>
      <c r="E55" s="19">
        <v>74594.289999999994</v>
      </c>
      <c r="F55" s="19">
        <f t="shared" si="2"/>
        <v>75405.710000000006</v>
      </c>
      <c r="G55" s="34">
        <v>11913.96</v>
      </c>
      <c r="H55" s="21">
        <f t="shared" si="0"/>
        <v>49.729526666666665</v>
      </c>
      <c r="I55" s="21">
        <f t="shared" si="1"/>
        <v>50.270473333333342</v>
      </c>
      <c r="J55" s="33">
        <f t="shared" si="1"/>
        <v>15.971678261164493</v>
      </c>
      <c r="K55" s="22">
        <f>(D55*100)/$D$76</f>
        <v>0.20117149408544313</v>
      </c>
    </row>
    <row r="56" spans="1:11" ht="15" thickBot="1" x14ac:dyDescent="0.4">
      <c r="A56" s="277">
        <v>806</v>
      </c>
      <c r="B56" s="55" t="s">
        <v>60</v>
      </c>
      <c r="C56" s="61">
        <f>SUM(C57:C60)</f>
        <v>700000</v>
      </c>
      <c r="D56" s="56">
        <f>SUM(D57:D60)</f>
        <v>1080929.05</v>
      </c>
      <c r="E56" s="64">
        <f>SUM(E57:E60)</f>
        <v>440848.72</v>
      </c>
      <c r="F56" s="56">
        <f>SUM(F57:F60)</f>
        <v>640080.33000000007</v>
      </c>
      <c r="G56" s="56">
        <f>SUM(G57:G60)</f>
        <v>315929.59999999998</v>
      </c>
      <c r="H56" s="57"/>
      <c r="I56" s="57"/>
      <c r="J56" s="57"/>
      <c r="K56" s="62"/>
    </row>
    <row r="57" spans="1:11" x14ac:dyDescent="0.35">
      <c r="A57" s="278"/>
      <c r="B57" s="59" t="s">
        <v>61</v>
      </c>
      <c r="C57" s="60">
        <v>200000</v>
      </c>
      <c r="D57" s="60">
        <v>200000</v>
      </c>
      <c r="E57" s="51">
        <v>0</v>
      </c>
      <c r="F57" s="50">
        <f t="shared" si="2"/>
        <v>200000</v>
      </c>
      <c r="G57" s="51">
        <v>0</v>
      </c>
      <c r="H57" s="52">
        <f t="shared" si="0"/>
        <v>0</v>
      </c>
      <c r="I57" s="53">
        <f t="shared" si="1"/>
        <v>100</v>
      </c>
      <c r="J57" s="65" t="e">
        <f t="shared" si="1"/>
        <v>#DIV/0!</v>
      </c>
      <c r="K57" s="54">
        <f>(D57*100)/$D$76</f>
        <v>0.26822865878059082</v>
      </c>
    </row>
    <row r="58" spans="1:11" x14ac:dyDescent="0.35">
      <c r="A58" s="278"/>
      <c r="B58" s="3" t="s">
        <v>30</v>
      </c>
      <c r="C58" s="11">
        <v>0</v>
      </c>
      <c r="D58" s="11">
        <v>0</v>
      </c>
      <c r="E58" s="51">
        <v>0</v>
      </c>
      <c r="F58" s="80">
        <f t="shared" si="2"/>
        <v>0</v>
      </c>
      <c r="G58" s="12">
        <v>0</v>
      </c>
      <c r="H58" s="8" t="e">
        <f t="shared" si="0"/>
        <v>#DIV/0!</v>
      </c>
      <c r="I58" s="6" t="e">
        <f t="shared" si="1"/>
        <v>#DIV/0!</v>
      </c>
      <c r="J58" s="10" t="e">
        <f t="shared" si="1"/>
        <v>#DIV/0!</v>
      </c>
      <c r="K58" s="16">
        <f>(D58*100)/$D$76</f>
        <v>0</v>
      </c>
    </row>
    <row r="59" spans="1:11" x14ac:dyDescent="0.35">
      <c r="A59" s="278"/>
      <c r="B59" s="96" t="s">
        <v>59</v>
      </c>
      <c r="C59" s="104">
        <v>0</v>
      </c>
      <c r="D59" s="97">
        <v>380929.05</v>
      </c>
      <c r="E59" s="98">
        <v>182137.91</v>
      </c>
      <c r="F59" s="5">
        <f t="shared" si="2"/>
        <v>198791.13999999998</v>
      </c>
      <c r="G59" s="12">
        <v>99630</v>
      </c>
      <c r="H59" s="8">
        <f t="shared" si="0"/>
        <v>47.814129691605302</v>
      </c>
      <c r="I59" s="6">
        <f t="shared" si="1"/>
        <v>52.185870308394698</v>
      </c>
      <c r="J59" s="10">
        <f t="shared" si="1"/>
        <v>54.700309232712726</v>
      </c>
      <c r="K59" s="103">
        <v>0.45</v>
      </c>
    </row>
    <row r="60" spans="1:11" ht="15" thickBot="1" x14ac:dyDescent="0.4">
      <c r="A60" s="279"/>
      <c r="B60" s="26" t="s">
        <v>36</v>
      </c>
      <c r="C60" s="17">
        <v>500000</v>
      </c>
      <c r="D60" s="17">
        <v>500000</v>
      </c>
      <c r="E60" s="20">
        <v>258710.81</v>
      </c>
      <c r="F60" s="19">
        <f t="shared" si="2"/>
        <v>241289.19</v>
      </c>
      <c r="G60" s="20">
        <v>216299.6</v>
      </c>
      <c r="H60" s="21">
        <f t="shared" si="0"/>
        <v>51.742162</v>
      </c>
      <c r="I60" s="21">
        <f t="shared" si="1"/>
        <v>48.257838</v>
      </c>
      <c r="J60" s="33">
        <f t="shared" si="1"/>
        <v>83.606711292813785</v>
      </c>
      <c r="K60" s="22">
        <v>0.4</v>
      </c>
    </row>
    <row r="61" spans="1:11" ht="15" thickBot="1" x14ac:dyDescent="0.4">
      <c r="A61" s="280" t="s">
        <v>43</v>
      </c>
      <c r="B61" s="55" t="s">
        <v>11</v>
      </c>
      <c r="C61" s="61">
        <f>SUM(C62:C63)</f>
        <v>50000</v>
      </c>
      <c r="D61" s="64">
        <f>SUM(D62:D63)</f>
        <v>50000</v>
      </c>
      <c r="E61" s="64">
        <f>SUM(E62:E63)</f>
        <v>0</v>
      </c>
      <c r="F61" s="64">
        <f>SUM(F62:F63)</f>
        <v>50000</v>
      </c>
      <c r="G61" s="64">
        <f>SUM(G62:G63)</f>
        <v>0</v>
      </c>
      <c r="H61" s="57"/>
      <c r="I61" s="57"/>
      <c r="J61" s="57"/>
      <c r="K61" s="62"/>
    </row>
    <row r="62" spans="1:11" x14ac:dyDescent="0.35">
      <c r="A62" s="281"/>
      <c r="B62" s="59" t="s">
        <v>35</v>
      </c>
      <c r="C62" s="60">
        <v>50000</v>
      </c>
      <c r="D62" s="60">
        <v>50000</v>
      </c>
      <c r="E62" s="80">
        <v>0</v>
      </c>
      <c r="F62" s="80">
        <f t="shared" si="2"/>
        <v>50000</v>
      </c>
      <c r="G62" s="80">
        <v>0</v>
      </c>
      <c r="H62" s="52">
        <f t="shared" si="0"/>
        <v>0</v>
      </c>
      <c r="I62" s="53">
        <f t="shared" si="1"/>
        <v>100</v>
      </c>
      <c r="J62" s="65" t="e">
        <f t="shared" si="1"/>
        <v>#DIV/0!</v>
      </c>
      <c r="K62" s="54">
        <v>0.08</v>
      </c>
    </row>
    <row r="63" spans="1:11" ht="15" thickBot="1" x14ac:dyDescent="0.4">
      <c r="A63" s="282"/>
      <c r="B63" s="26" t="s">
        <v>36</v>
      </c>
      <c r="C63" s="24">
        <v>0</v>
      </c>
      <c r="D63" s="24">
        <v>0</v>
      </c>
      <c r="E63" s="34">
        <v>0</v>
      </c>
      <c r="F63" s="34">
        <f t="shared" si="2"/>
        <v>0</v>
      </c>
      <c r="G63" s="34">
        <v>0</v>
      </c>
      <c r="H63" s="32" t="e">
        <f t="shared" si="0"/>
        <v>#DIV/0!</v>
      </c>
      <c r="I63" s="21" t="e">
        <f t="shared" si="1"/>
        <v>#DIV/0!</v>
      </c>
      <c r="J63" s="33" t="e">
        <f t="shared" si="1"/>
        <v>#DIV/0!</v>
      </c>
      <c r="K63" s="22">
        <f>(D63*100)/$D$76</f>
        <v>0</v>
      </c>
    </row>
    <row r="64" spans="1:11" ht="15" thickBot="1" x14ac:dyDescent="0.4">
      <c r="A64" s="277">
        <v>73</v>
      </c>
      <c r="B64" s="55" t="s">
        <v>47</v>
      </c>
      <c r="C64" s="56">
        <f>SUM(C65:C67)</f>
        <v>150000</v>
      </c>
      <c r="D64" s="56">
        <f>SUM(D65:D67)</f>
        <v>250000</v>
      </c>
      <c r="E64" s="64">
        <f>SUM(E65:E67)</f>
        <v>52166.32</v>
      </c>
      <c r="F64" s="64">
        <f>SUM(F65:F67)</f>
        <v>197833.68</v>
      </c>
      <c r="G64" s="64">
        <f>SUM(G65:G67)</f>
        <v>0</v>
      </c>
      <c r="H64" s="57"/>
      <c r="I64" s="57"/>
      <c r="J64" s="57"/>
      <c r="K64" s="62"/>
    </row>
    <row r="65" spans="1:11" x14ac:dyDescent="0.35">
      <c r="A65" s="278"/>
      <c r="B65" s="59" t="s">
        <v>58</v>
      </c>
      <c r="C65" s="107">
        <v>0</v>
      </c>
      <c r="D65" s="107">
        <v>0</v>
      </c>
      <c r="E65" s="80">
        <v>0</v>
      </c>
      <c r="F65" s="80">
        <f t="shared" si="2"/>
        <v>0</v>
      </c>
      <c r="G65" s="83">
        <v>0</v>
      </c>
      <c r="H65" s="52" t="e">
        <f t="shared" si="0"/>
        <v>#DIV/0!</v>
      </c>
      <c r="I65" s="53" t="e">
        <f t="shared" si="1"/>
        <v>#DIV/0!</v>
      </c>
      <c r="J65" s="65" t="e">
        <f t="shared" si="1"/>
        <v>#DIV/0!</v>
      </c>
      <c r="K65" s="54">
        <f>(D65*100)/$D$76</f>
        <v>0</v>
      </c>
    </row>
    <row r="66" spans="1:11" x14ac:dyDescent="0.35">
      <c r="A66" s="278"/>
      <c r="B66" s="120" t="s">
        <v>73</v>
      </c>
      <c r="C66" s="121">
        <v>0</v>
      </c>
      <c r="D66" s="121">
        <v>100000</v>
      </c>
      <c r="E66" s="80">
        <v>0</v>
      </c>
      <c r="F66" s="80">
        <f t="shared" si="2"/>
        <v>100000</v>
      </c>
      <c r="G66" s="83">
        <v>0</v>
      </c>
      <c r="H66" s="52">
        <f t="shared" si="0"/>
        <v>0</v>
      </c>
      <c r="I66" s="53">
        <f t="shared" si="1"/>
        <v>100</v>
      </c>
      <c r="J66" s="65" t="e">
        <f t="shared" si="1"/>
        <v>#DIV/0!</v>
      </c>
      <c r="K66" s="113"/>
    </row>
    <row r="67" spans="1:11" ht="15" thickBot="1" x14ac:dyDescent="0.4">
      <c r="A67" s="279"/>
      <c r="B67" s="26" t="s">
        <v>36</v>
      </c>
      <c r="C67" s="17">
        <v>150000</v>
      </c>
      <c r="D67" s="17">
        <v>150000</v>
      </c>
      <c r="E67" s="34">
        <v>52166.32</v>
      </c>
      <c r="F67" s="34">
        <f t="shared" si="2"/>
        <v>97833.68</v>
      </c>
      <c r="G67" s="18">
        <v>0</v>
      </c>
      <c r="H67" s="21">
        <f t="shared" si="0"/>
        <v>34.777546666666666</v>
      </c>
      <c r="I67" s="21">
        <f t="shared" si="1"/>
        <v>65.222453333333334</v>
      </c>
      <c r="J67" s="33">
        <f t="shared" si="1"/>
        <v>0</v>
      </c>
      <c r="K67" s="22">
        <f>(D67*100)/$D$76</f>
        <v>0.20117149408544313</v>
      </c>
    </row>
    <row r="68" spans="1:11" ht="15" thickBot="1" x14ac:dyDescent="0.4">
      <c r="A68" s="277">
        <v>76</v>
      </c>
      <c r="B68" s="55" t="s">
        <v>12</v>
      </c>
      <c r="C68" s="56">
        <f>SUM(C69:C70)</f>
        <v>1600000</v>
      </c>
      <c r="D68" s="64">
        <f>SUM(D69:D71)</f>
        <v>2017807.17</v>
      </c>
      <c r="E68" s="64">
        <f>SUM(E69:E71)</f>
        <v>1325058.0900000001</v>
      </c>
      <c r="F68" s="64">
        <f>SUM(F69:F70)</f>
        <v>221180</v>
      </c>
      <c r="G68" s="64">
        <f>SUM(G69:G71)</f>
        <v>1325058.0900000001</v>
      </c>
      <c r="H68" s="57"/>
      <c r="I68" s="57"/>
      <c r="J68" s="57"/>
      <c r="K68" s="62"/>
    </row>
    <row r="69" spans="1:11" x14ac:dyDescent="0.35">
      <c r="A69" s="278"/>
      <c r="B69" s="47" t="s">
        <v>32</v>
      </c>
      <c r="C69" s="49">
        <v>0</v>
      </c>
      <c r="D69" s="49">
        <v>221100</v>
      </c>
      <c r="E69" s="85">
        <v>0</v>
      </c>
      <c r="F69" s="80">
        <f t="shared" si="2"/>
        <v>221100</v>
      </c>
      <c r="G69" s="85">
        <v>0</v>
      </c>
      <c r="H69" s="52">
        <f t="shared" si="0"/>
        <v>0</v>
      </c>
      <c r="I69" s="53">
        <f t="shared" si="1"/>
        <v>100</v>
      </c>
      <c r="J69" s="65" t="e">
        <f t="shared" si="1"/>
        <v>#DIV/0!</v>
      </c>
      <c r="K69" s="54">
        <f>(D69*100)/$D$76</f>
        <v>0.29652678228194318</v>
      </c>
    </row>
    <row r="70" spans="1:11" ht="15" thickBot="1" x14ac:dyDescent="0.4">
      <c r="A70" s="278"/>
      <c r="B70" s="36" t="s">
        <v>61</v>
      </c>
      <c r="C70" s="17">
        <v>1600000</v>
      </c>
      <c r="D70" s="17">
        <v>1000000</v>
      </c>
      <c r="E70" s="34">
        <v>999920</v>
      </c>
      <c r="F70" s="19">
        <f t="shared" si="2"/>
        <v>80</v>
      </c>
      <c r="G70" s="34">
        <v>999920</v>
      </c>
      <c r="H70" s="32">
        <f t="shared" si="0"/>
        <v>99.992000000000004</v>
      </c>
      <c r="I70" s="37">
        <f t="shared" si="1"/>
        <v>8.0000000000000002E-3</v>
      </c>
      <c r="J70" s="33">
        <f t="shared" si="1"/>
        <v>100</v>
      </c>
      <c r="K70" s="22">
        <v>1.83</v>
      </c>
    </row>
    <row r="71" spans="1:11" ht="15" thickBot="1" x14ac:dyDescent="0.4">
      <c r="A71" s="279"/>
      <c r="B71" s="43" t="s">
        <v>68</v>
      </c>
      <c r="C71" s="109">
        <v>0</v>
      </c>
      <c r="D71" s="108">
        <v>796707.17</v>
      </c>
      <c r="E71" s="76">
        <v>325138.09000000003</v>
      </c>
      <c r="F71" s="19">
        <f t="shared" si="2"/>
        <v>471569.08</v>
      </c>
      <c r="G71" s="34">
        <v>325138.09000000003</v>
      </c>
      <c r="H71" s="32">
        <f t="shared" si="0"/>
        <v>40.810237718834642</v>
      </c>
      <c r="I71" s="37">
        <f t="shared" si="1"/>
        <v>59.189762281165358</v>
      </c>
      <c r="J71" s="33">
        <f t="shared" si="1"/>
        <v>100</v>
      </c>
      <c r="K71" s="22">
        <v>1.83</v>
      </c>
    </row>
    <row r="72" spans="1:11" ht="15" thickBot="1" x14ac:dyDescent="0.4">
      <c r="A72" s="277">
        <v>75</v>
      </c>
      <c r="B72" s="55" t="s">
        <v>62</v>
      </c>
      <c r="C72" s="81">
        <f>SUM(C73:C75)</f>
        <v>150000</v>
      </c>
      <c r="D72" s="82">
        <f>SUM(D73:D75)</f>
        <v>376235.04000000004</v>
      </c>
      <c r="E72" s="56">
        <f>SUM(E73:E75)</f>
        <v>229317.3</v>
      </c>
      <c r="F72" s="56">
        <f>SUM(F73:F75)</f>
        <v>146917.74000000002</v>
      </c>
      <c r="G72" s="64">
        <f>SUM(G73:G75)</f>
        <v>46736.46</v>
      </c>
      <c r="H72" s="89"/>
      <c r="I72" s="89"/>
      <c r="J72" s="90"/>
      <c r="K72" s="62"/>
    </row>
    <row r="73" spans="1:11" x14ac:dyDescent="0.35">
      <c r="A73" s="278"/>
      <c r="B73" s="86" t="s">
        <v>39</v>
      </c>
      <c r="C73" s="87">
        <v>100000</v>
      </c>
      <c r="D73" s="87">
        <v>100000</v>
      </c>
      <c r="E73" s="88">
        <v>72677</v>
      </c>
      <c r="F73" s="50">
        <f t="shared" si="2"/>
        <v>27323</v>
      </c>
      <c r="G73" s="51">
        <v>41336.46</v>
      </c>
      <c r="H73" s="52">
        <f t="shared" si="0"/>
        <v>72.677000000000007</v>
      </c>
      <c r="I73" s="53">
        <f t="shared" si="1"/>
        <v>27.322999999999997</v>
      </c>
      <c r="J73" s="65">
        <f t="shared" si="1"/>
        <v>56.876948690782505</v>
      </c>
      <c r="K73" s="54">
        <f>(D73*100)/$D$76</f>
        <v>0.13411432939029541</v>
      </c>
    </row>
    <row r="74" spans="1:11" x14ac:dyDescent="0.35">
      <c r="A74" s="278"/>
      <c r="B74" s="110" t="s">
        <v>68</v>
      </c>
      <c r="C74" s="114">
        <v>0</v>
      </c>
      <c r="D74" s="111">
        <v>226235.04</v>
      </c>
      <c r="E74" s="115">
        <v>156640.29999999999</v>
      </c>
      <c r="F74" s="50">
        <f t="shared" si="2"/>
        <v>69594.74000000002</v>
      </c>
      <c r="G74" s="112">
        <v>5400</v>
      </c>
      <c r="H74" s="52">
        <f t="shared" si="0"/>
        <v>69.237859882359515</v>
      </c>
      <c r="I74" s="53">
        <f t="shared" si="1"/>
        <v>30.762140117640492</v>
      </c>
      <c r="J74" s="65">
        <f t="shared" si="1"/>
        <v>3.4473886988214399</v>
      </c>
      <c r="K74" s="113"/>
    </row>
    <row r="75" spans="1:11" ht="15" thickBot="1" x14ac:dyDescent="0.4">
      <c r="A75" s="279"/>
      <c r="B75" s="26" t="s">
        <v>35</v>
      </c>
      <c r="C75" s="17">
        <v>50000</v>
      </c>
      <c r="D75" s="17">
        <v>50000</v>
      </c>
      <c r="E75" s="34">
        <v>0</v>
      </c>
      <c r="F75" s="19">
        <f t="shared" si="2"/>
        <v>50000</v>
      </c>
      <c r="G75" s="117">
        <v>0</v>
      </c>
      <c r="H75" s="32">
        <f t="shared" si="0"/>
        <v>0</v>
      </c>
      <c r="I75" s="21">
        <f t="shared" si="1"/>
        <v>100</v>
      </c>
      <c r="J75" s="33" t="e">
        <f t="shared" si="1"/>
        <v>#DIV/0!</v>
      </c>
      <c r="K75" s="22">
        <f>SUM(D75/D76)*100</f>
        <v>6.7057164695147706E-2</v>
      </c>
    </row>
    <row r="76" spans="1:11" ht="14.25" customHeight="1" thickBot="1" x14ac:dyDescent="0.4">
      <c r="A76" s="38" t="s">
        <v>25</v>
      </c>
      <c r="B76" s="39" t="s">
        <v>16</v>
      </c>
      <c r="C76" s="40">
        <f>SUM(C10+C13,C15,C18,C22,C28,C34,C36,C41,C45,C48,C51,C56,C61,C64,C68+C72)</f>
        <v>70240299</v>
      </c>
      <c r="D76" s="40">
        <f>SUM(D10+D13,D15,D18,D22,D28,D34,D36,D41,D45,D48,D51,D56,D61,D64,D68+D72)</f>
        <v>74563247.980000004</v>
      </c>
      <c r="E76" s="40">
        <f>SUM(E10+E13,E15,E18,E22,E28,E34,E36,E41,E45,E48,E51,E56,E61,E64,E68+E72)</f>
        <v>41617082.68</v>
      </c>
      <c r="F76" s="40">
        <f>SUM(F10+F13,F15,F18,F22,F28,F34,F36,F41,F45,F48,F51,F56,F61,F64,F68+F72)</f>
        <v>64814327.519999996</v>
      </c>
      <c r="G76" s="40">
        <f>SUM(G10+G13,G15,G18,G22,G28,G34,G36,G41,G45,G48,G51,G56,G61,G64,G68+G72)</f>
        <v>31648779.489999998</v>
      </c>
      <c r="H76" s="41">
        <f t="shared" si="0"/>
        <v>55.814471348086784</v>
      </c>
      <c r="I76" s="41">
        <f t="shared" si="1"/>
        <v>86.925300702277681</v>
      </c>
      <c r="J76" s="41">
        <f t="shared" si="1"/>
        <v>76.047568575030155</v>
      </c>
      <c r="K76" s="42">
        <f>SUM(K10:K75)</f>
        <v>103.51157159246644</v>
      </c>
    </row>
    <row r="77" spans="1:11" x14ac:dyDescent="0.35">
      <c r="A77" s="283" t="s">
        <v>78</v>
      </c>
      <c r="B77" s="283"/>
      <c r="C77" s="283"/>
    </row>
    <row r="78" spans="1:11" x14ac:dyDescent="0.35">
      <c r="A78" s="284" t="s">
        <v>27</v>
      </c>
      <c r="B78" s="284"/>
      <c r="C78" s="284"/>
      <c r="E78" t="s">
        <v>26</v>
      </c>
    </row>
    <row r="79" spans="1:11" ht="21" customHeight="1" x14ac:dyDescent="0.35">
      <c r="A79" s="276" t="s">
        <v>28</v>
      </c>
      <c r="B79" s="276"/>
      <c r="C79" s="276"/>
      <c r="D79" s="44"/>
      <c r="E79" s="44"/>
      <c r="F79" s="44"/>
      <c r="G79" s="44"/>
      <c r="H79" s="44"/>
      <c r="I79" s="44"/>
      <c r="J79" s="44"/>
      <c r="K79" s="44"/>
    </row>
  </sheetData>
  <mergeCells count="32">
    <mergeCell ref="A1:K1"/>
    <mergeCell ref="A2:K2"/>
    <mergeCell ref="A3:K3"/>
    <mergeCell ref="A4:K4"/>
    <mergeCell ref="A10:A12"/>
    <mergeCell ref="A13:A14"/>
    <mergeCell ref="A15:A17"/>
    <mergeCell ref="A18:A21"/>
    <mergeCell ref="H7:K7"/>
    <mergeCell ref="A7:A9"/>
    <mergeCell ref="B7:B9"/>
    <mergeCell ref="C7:G7"/>
    <mergeCell ref="G8:G9"/>
    <mergeCell ref="C8:D8"/>
    <mergeCell ref="E8:E9"/>
    <mergeCell ref="F8:F9"/>
    <mergeCell ref="A22:A27"/>
    <mergeCell ref="A28:A33"/>
    <mergeCell ref="A41:A44"/>
    <mergeCell ref="A45:A47"/>
    <mergeCell ref="A34:A35"/>
    <mergeCell ref="A36:A40"/>
    <mergeCell ref="A79:C79"/>
    <mergeCell ref="A48:A50"/>
    <mergeCell ref="A51:A55"/>
    <mergeCell ref="A56:A60"/>
    <mergeCell ref="A61:A63"/>
    <mergeCell ref="A72:A75"/>
    <mergeCell ref="A77:C77"/>
    <mergeCell ref="A64:A67"/>
    <mergeCell ref="A68:A71"/>
    <mergeCell ref="A78:C78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2"/>
  <sheetViews>
    <sheetView tabSelected="1" zoomScaleNormal="100" workbookViewId="0">
      <selection activeCell="H6" sqref="H6"/>
    </sheetView>
  </sheetViews>
  <sheetFormatPr defaultRowHeight="14.5" x14ac:dyDescent="0.35"/>
  <cols>
    <col min="1" max="1" width="5.1796875" customWidth="1"/>
    <col min="2" max="2" width="29" customWidth="1"/>
    <col min="3" max="3" width="15.54296875" customWidth="1"/>
    <col min="4" max="4" width="15.6328125" customWidth="1"/>
    <col min="5" max="5" width="14" customWidth="1"/>
    <col min="6" max="6" width="14.36328125" customWidth="1"/>
    <col min="7" max="7" width="14.08984375" customWidth="1"/>
    <col min="8" max="9" width="9.1796875" customWidth="1"/>
    <col min="10" max="10" width="7.81640625" customWidth="1"/>
    <col min="11" max="11" width="8.81640625" customWidth="1"/>
  </cols>
  <sheetData>
    <row r="1" spans="1:11" x14ac:dyDescent="0.35">
      <c r="A1" s="285" t="s">
        <v>18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x14ac:dyDescent="0.35">
      <c r="A2" s="285" t="s">
        <v>46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</row>
    <row r="3" spans="1:11" x14ac:dyDescent="0.35">
      <c r="A3" s="285" t="s">
        <v>45</v>
      </c>
      <c r="B3" s="285"/>
      <c r="C3" s="285"/>
      <c r="D3" s="285"/>
      <c r="E3" s="285"/>
      <c r="F3" s="285"/>
      <c r="G3" s="285"/>
      <c r="H3" s="285"/>
      <c r="I3" s="285"/>
      <c r="J3" s="285"/>
      <c r="K3" s="285"/>
    </row>
    <row r="4" spans="1:11" x14ac:dyDescent="0.35">
      <c r="A4" s="285" t="s">
        <v>40</v>
      </c>
      <c r="B4" s="285"/>
      <c r="C4" s="285"/>
      <c r="D4" s="285"/>
      <c r="E4" s="285"/>
      <c r="F4" s="285"/>
      <c r="G4" s="285"/>
      <c r="H4" s="285"/>
      <c r="I4" s="285"/>
      <c r="J4" s="285"/>
      <c r="K4" s="285"/>
    </row>
    <row r="5" spans="1:11" ht="21" x14ac:dyDescent="0.35">
      <c r="A5" s="265"/>
      <c r="B5" s="265"/>
      <c r="C5" s="265"/>
      <c r="D5" s="265"/>
      <c r="E5" s="265"/>
      <c r="F5" s="265"/>
      <c r="G5" s="266"/>
      <c r="H5" s="265"/>
      <c r="I5" s="265"/>
      <c r="J5" s="265"/>
      <c r="K5" s="265"/>
    </row>
    <row r="6" spans="1:11" ht="24" thickBot="1" x14ac:dyDescent="0.6">
      <c r="A6" s="267"/>
      <c r="B6" s="263" t="s">
        <v>82</v>
      </c>
      <c r="C6" s="267"/>
      <c r="D6" s="267"/>
      <c r="E6" s="268"/>
      <c r="F6" s="269"/>
      <c r="G6" s="269"/>
      <c r="H6" s="267"/>
      <c r="I6" s="267"/>
      <c r="J6" s="267"/>
      <c r="K6" s="269" t="s">
        <v>0</v>
      </c>
    </row>
    <row r="7" spans="1:11" ht="15" thickBot="1" x14ac:dyDescent="0.4">
      <c r="A7" s="323" t="s">
        <v>1</v>
      </c>
      <c r="B7" s="326" t="s">
        <v>2</v>
      </c>
      <c r="C7" s="329" t="s">
        <v>3</v>
      </c>
      <c r="D7" s="329"/>
      <c r="E7" s="329"/>
      <c r="F7" s="329"/>
      <c r="G7" s="330"/>
      <c r="H7" s="316" t="s">
        <v>13</v>
      </c>
      <c r="I7" s="317"/>
      <c r="J7" s="318"/>
      <c r="K7" s="319"/>
    </row>
    <row r="8" spans="1:11" x14ac:dyDescent="0.35">
      <c r="A8" s="324"/>
      <c r="B8" s="327"/>
      <c r="C8" s="320" t="s">
        <v>20</v>
      </c>
      <c r="D8" s="314"/>
      <c r="E8" s="321" t="s">
        <v>4</v>
      </c>
      <c r="F8" s="314" t="s">
        <v>21</v>
      </c>
      <c r="G8" s="312" t="s">
        <v>22</v>
      </c>
      <c r="H8" s="167"/>
      <c r="I8" s="168"/>
      <c r="J8" s="168"/>
      <c r="K8" s="264"/>
    </row>
    <row r="9" spans="1:11" ht="29.5" thickBot="1" x14ac:dyDescent="0.4">
      <c r="A9" s="325"/>
      <c r="B9" s="328"/>
      <c r="C9" s="169" t="s">
        <v>19</v>
      </c>
      <c r="D9" s="170" t="s">
        <v>29</v>
      </c>
      <c r="E9" s="322"/>
      <c r="F9" s="315"/>
      <c r="G9" s="313"/>
      <c r="H9" s="171" t="s">
        <v>14</v>
      </c>
      <c r="I9" s="172" t="s">
        <v>15</v>
      </c>
      <c r="J9" s="172" t="s">
        <v>23</v>
      </c>
      <c r="K9" s="173" t="s">
        <v>17</v>
      </c>
    </row>
    <row r="10" spans="1:11" ht="15" thickBot="1" x14ac:dyDescent="0.4">
      <c r="A10" s="304">
        <v>801</v>
      </c>
      <c r="B10" s="63" t="s">
        <v>54</v>
      </c>
      <c r="C10" s="151">
        <f>SUM(C11:C12)</f>
        <v>59279716</v>
      </c>
      <c r="D10" s="151">
        <f>SUM(D11:D12)</f>
        <v>59279716</v>
      </c>
      <c r="E10" s="151">
        <f>SUM(E11:E12)</f>
        <v>44962394.5</v>
      </c>
      <c r="F10" s="151">
        <v>58829716</v>
      </c>
      <c r="G10" s="151">
        <f>SUM(G11:G12)</f>
        <v>32186829.829999998</v>
      </c>
      <c r="H10" s="174"/>
      <c r="I10" s="174"/>
      <c r="J10" s="174"/>
      <c r="K10" s="175"/>
    </row>
    <row r="11" spans="1:11" x14ac:dyDescent="0.35">
      <c r="A11" s="305"/>
      <c r="B11" s="176" t="s">
        <v>31</v>
      </c>
      <c r="C11" s="150">
        <v>0</v>
      </c>
      <c r="D11" s="150">
        <v>0</v>
      </c>
      <c r="E11" s="150">
        <v>0</v>
      </c>
      <c r="F11" s="161">
        <f>SUM(D11-E11)</f>
        <v>0</v>
      </c>
      <c r="G11" s="152">
        <v>0</v>
      </c>
      <c r="H11" s="177" t="e">
        <f>SUM(E11/D11*100)</f>
        <v>#DIV/0!</v>
      </c>
      <c r="I11" s="178" t="e">
        <f>SUM(F11/D11*100)</f>
        <v>#DIV/0!</v>
      </c>
      <c r="J11" s="177" t="e">
        <f>SUM(G11/E11*100)</f>
        <v>#DIV/0!</v>
      </c>
      <c r="K11" s="179">
        <f>(D11*100)/$D$76</f>
        <v>0</v>
      </c>
    </row>
    <row r="12" spans="1:11" ht="15" thickBot="1" x14ac:dyDescent="0.4">
      <c r="A12" s="306"/>
      <c r="B12" s="180" t="s">
        <v>30</v>
      </c>
      <c r="C12" s="181">
        <v>59279716</v>
      </c>
      <c r="D12" s="181">
        <v>59279716</v>
      </c>
      <c r="E12" s="270">
        <v>44962394.5</v>
      </c>
      <c r="F12" s="162">
        <f>SUM(D12-E12)</f>
        <v>14317321.5</v>
      </c>
      <c r="G12" s="182">
        <v>32186829.829999998</v>
      </c>
      <c r="H12" s="183">
        <f>SUM(E12/D12*100)</f>
        <v>75.847857469492595</v>
      </c>
      <c r="I12" s="183">
        <f>SUM(F12/D12*100)</f>
        <v>24.152142530507401</v>
      </c>
      <c r="J12" s="177">
        <f>SUM(G12/E12*100)</f>
        <v>71.586111433633718</v>
      </c>
      <c r="K12" s="184">
        <v>78.23</v>
      </c>
    </row>
    <row r="13" spans="1:11" ht="15" thickBot="1" x14ac:dyDescent="0.4">
      <c r="A13" s="304">
        <v>803</v>
      </c>
      <c r="B13" s="63" t="s">
        <v>5</v>
      </c>
      <c r="C13" s="185">
        <f>SUM(C14:C14)</f>
        <v>350000</v>
      </c>
      <c r="D13" s="151">
        <f>SUM(D14:D14)</f>
        <v>350000</v>
      </c>
      <c r="E13" s="151">
        <f>SUM(E14:E14)</f>
        <v>307466.5</v>
      </c>
      <c r="F13" s="151">
        <f>SUM(F14:F14)</f>
        <v>42533.5</v>
      </c>
      <c r="G13" s="153">
        <f>SUM(G14:G14)</f>
        <v>307429.36</v>
      </c>
      <c r="H13" s="174"/>
      <c r="I13" s="174"/>
      <c r="J13" s="174"/>
      <c r="K13" s="186"/>
    </row>
    <row r="14" spans="1:11" ht="15" thickBot="1" x14ac:dyDescent="0.4">
      <c r="A14" s="305"/>
      <c r="B14" s="118" t="s">
        <v>34</v>
      </c>
      <c r="C14" s="187">
        <v>350000</v>
      </c>
      <c r="D14" s="187">
        <v>350000</v>
      </c>
      <c r="E14" s="155">
        <v>307466.5</v>
      </c>
      <c r="F14" s="188">
        <f>SUM(D14-E14)</f>
        <v>42533.5</v>
      </c>
      <c r="G14" s="152">
        <v>307429.36</v>
      </c>
      <c r="H14" s="189">
        <f>SUM(E14/D14*100)</f>
        <v>87.847571428571428</v>
      </c>
      <c r="I14" s="189">
        <f>SUM(F14/D14*100)</f>
        <v>12.152428571428571</v>
      </c>
      <c r="J14" s="177">
        <f>SUM(G14/E14*100)</f>
        <v>99.987920635256188</v>
      </c>
      <c r="K14" s="179">
        <f>(D14*100)/$D$76</f>
        <v>0.46940015286603398</v>
      </c>
    </row>
    <row r="15" spans="1:11" ht="15" thickBot="1" x14ac:dyDescent="0.4">
      <c r="A15" s="304">
        <v>804</v>
      </c>
      <c r="B15" s="63" t="s">
        <v>6</v>
      </c>
      <c r="C15" s="151">
        <f>SUM(C16:C17)</f>
        <v>500000</v>
      </c>
      <c r="D15" s="151">
        <f>SUM(D16:D17)</f>
        <v>280000</v>
      </c>
      <c r="E15" s="151">
        <f>SUM(E16:E17)</f>
        <v>137583.24</v>
      </c>
      <c r="F15" s="151">
        <f>SUM(F16:F17)</f>
        <v>142416.76</v>
      </c>
      <c r="G15" s="153">
        <f>SUM(G16:G17)</f>
        <v>122556.62</v>
      </c>
      <c r="H15" s="174"/>
      <c r="I15" s="174"/>
      <c r="J15" s="174"/>
      <c r="K15" s="186"/>
    </row>
    <row r="16" spans="1:11" x14ac:dyDescent="0.35">
      <c r="A16" s="305"/>
      <c r="B16" s="118" t="s">
        <v>30</v>
      </c>
      <c r="C16" s="190">
        <v>0</v>
      </c>
      <c r="D16" s="190">
        <v>0</v>
      </c>
      <c r="E16" s="152">
        <v>0</v>
      </c>
      <c r="F16" s="161">
        <f>SUM(D16-E16)</f>
        <v>0</v>
      </c>
      <c r="G16" s="152">
        <v>0</v>
      </c>
      <c r="H16" s="177" t="e">
        <f>SUM(E16/D16*100)</f>
        <v>#DIV/0!</v>
      </c>
      <c r="I16" s="177" t="e">
        <f>SUM(F16/D16*100)</f>
        <v>#DIV/0!</v>
      </c>
      <c r="J16" s="177" t="e">
        <f>SUM(G16/E16*100)</f>
        <v>#DIV/0!</v>
      </c>
      <c r="K16" s="179">
        <f>(D16*100)/$D$76</f>
        <v>0</v>
      </c>
    </row>
    <row r="17" spans="1:11" ht="15" thickBot="1" x14ac:dyDescent="0.4">
      <c r="A17" s="306"/>
      <c r="B17" s="23" t="s">
        <v>32</v>
      </c>
      <c r="C17" s="181">
        <v>500000</v>
      </c>
      <c r="D17" s="181">
        <v>280000</v>
      </c>
      <c r="E17" s="156">
        <v>137583.24</v>
      </c>
      <c r="F17" s="162">
        <f>SUM(D17-E17)</f>
        <v>142416.76</v>
      </c>
      <c r="G17" s="182">
        <v>122556.62</v>
      </c>
      <c r="H17" s="191">
        <f>SUM(E17/D17*100)</f>
        <v>49.136871428571425</v>
      </c>
      <c r="I17" s="191">
        <f>SUM(F17/D17*100)</f>
        <v>50.863128571428575</v>
      </c>
      <c r="J17" s="191">
        <f>SUM(G17/E17*100)</f>
        <v>89.078160973676731</v>
      </c>
      <c r="K17" s="184">
        <v>0.4</v>
      </c>
    </row>
    <row r="18" spans="1:11" ht="15" thickBot="1" x14ac:dyDescent="0.4">
      <c r="A18" s="304">
        <v>802</v>
      </c>
      <c r="B18" s="63" t="s">
        <v>24</v>
      </c>
      <c r="C18" s="153">
        <f>SUM(C19:C21)</f>
        <v>6029267</v>
      </c>
      <c r="D18" s="151">
        <f>SUM(D19:D21)</f>
        <v>7975445.5199999996</v>
      </c>
      <c r="E18" s="151">
        <f>SUM(E19:E21)</f>
        <v>6810057.8499999996</v>
      </c>
      <c r="F18" s="151">
        <f>SUM(F19:F21)</f>
        <v>1165387.6700000004</v>
      </c>
      <c r="G18" s="153">
        <f>SUM(G19:G21)</f>
        <v>5805358.9800000004</v>
      </c>
      <c r="H18" s="174"/>
      <c r="I18" s="174"/>
      <c r="J18" s="174"/>
      <c r="K18" s="186"/>
    </row>
    <row r="19" spans="1:11" x14ac:dyDescent="0.35">
      <c r="A19" s="305"/>
      <c r="B19" s="118" t="s">
        <v>30</v>
      </c>
      <c r="C19" s="187">
        <v>2819341</v>
      </c>
      <c r="D19" s="187">
        <v>2819341</v>
      </c>
      <c r="E19" s="155">
        <v>2161538.38</v>
      </c>
      <c r="F19" s="188">
        <f>SUM(D19-E19)</f>
        <v>657802.62000000011</v>
      </c>
      <c r="G19" s="152">
        <v>2071695.52</v>
      </c>
      <c r="H19" s="189">
        <f>SUM(E19/D19*100)</f>
        <v>76.66821360027042</v>
      </c>
      <c r="I19" s="189">
        <f t="shared" ref="I19:J21" si="0">SUM(F19/D19*100)</f>
        <v>23.331786399729587</v>
      </c>
      <c r="J19" s="189">
        <f t="shared" si="0"/>
        <v>95.843568597657764</v>
      </c>
      <c r="K19" s="179">
        <v>4.5</v>
      </c>
    </row>
    <row r="20" spans="1:11" x14ac:dyDescent="0.35">
      <c r="A20" s="305"/>
      <c r="B20" s="192" t="s">
        <v>73</v>
      </c>
      <c r="C20" s="193">
        <v>0</v>
      </c>
      <c r="D20" s="193">
        <v>1947278.52</v>
      </c>
      <c r="E20" s="271">
        <v>1872316.96</v>
      </c>
      <c r="F20" s="163">
        <f>SUM(D20-E20)</f>
        <v>74961.560000000056</v>
      </c>
      <c r="G20" s="194">
        <v>1308724.8</v>
      </c>
      <c r="H20" s="195">
        <f>SUM(E20/D20*100)</f>
        <v>96.150444878321778</v>
      </c>
      <c r="I20" s="195">
        <f t="shared" si="0"/>
        <v>3.8495551216782311</v>
      </c>
      <c r="J20" s="195">
        <f t="shared" si="0"/>
        <v>69.89867783924791</v>
      </c>
      <c r="K20" s="196">
        <f>(D20*100)/$D$76</f>
        <v>2.6115795284592696</v>
      </c>
    </row>
    <row r="21" spans="1:11" ht="15" thickBot="1" x14ac:dyDescent="0.4">
      <c r="A21" s="306"/>
      <c r="B21" s="197" t="s">
        <v>31</v>
      </c>
      <c r="C21" s="198">
        <v>3209926</v>
      </c>
      <c r="D21" s="198">
        <v>3208826</v>
      </c>
      <c r="E21" s="157">
        <v>2776202.51</v>
      </c>
      <c r="F21" s="199">
        <f>SUM(D21-E21)</f>
        <v>432623.49000000022</v>
      </c>
      <c r="G21" s="200">
        <v>2424938.66</v>
      </c>
      <c r="H21" s="183">
        <f>SUM(E21/D21*100)</f>
        <v>86.517701801219502</v>
      </c>
      <c r="I21" s="183">
        <f t="shared" si="0"/>
        <v>13.482298198780496</v>
      </c>
      <c r="J21" s="183">
        <f t="shared" si="0"/>
        <v>87.347326114188988</v>
      </c>
      <c r="K21" s="201">
        <v>4.2699999999999996</v>
      </c>
    </row>
    <row r="22" spans="1:11" ht="15" thickBot="1" x14ac:dyDescent="0.4">
      <c r="A22" s="304">
        <v>37</v>
      </c>
      <c r="B22" s="63" t="s">
        <v>53</v>
      </c>
      <c r="C22" s="153">
        <f>SUM(C23:C27)</f>
        <v>611226</v>
      </c>
      <c r="D22" s="151">
        <f>SUM(D23:D27)</f>
        <v>975505.7</v>
      </c>
      <c r="E22" s="151">
        <f>SUM(E23:E27)</f>
        <v>704844.9</v>
      </c>
      <c r="F22" s="151">
        <f>SUM(F23:F27)</f>
        <v>270660.8</v>
      </c>
      <c r="G22" s="153">
        <f>SUM(G23:G27)</f>
        <v>478924.63</v>
      </c>
      <c r="H22" s="174"/>
      <c r="I22" s="174"/>
      <c r="J22" s="174"/>
      <c r="K22" s="186"/>
    </row>
    <row r="23" spans="1:11" x14ac:dyDescent="0.35">
      <c r="A23" s="305"/>
      <c r="B23" s="118" t="s">
        <v>57</v>
      </c>
      <c r="C23" s="187">
        <v>400000</v>
      </c>
      <c r="D23" s="187">
        <v>400000</v>
      </c>
      <c r="E23" s="155">
        <v>302165.15999999997</v>
      </c>
      <c r="F23" s="188">
        <f>SUM(D23-E23)</f>
        <v>97834.840000000026</v>
      </c>
      <c r="G23" s="152">
        <v>218239.59</v>
      </c>
      <c r="H23" s="189">
        <f>SUM(E23/D23*100)</f>
        <v>75.541289999999989</v>
      </c>
      <c r="I23" s="189">
        <f t="shared" ref="I23:J27" si="1">SUM(F23/D23*100)</f>
        <v>24.458710000000007</v>
      </c>
      <c r="J23" s="202">
        <f t="shared" si="1"/>
        <v>72.225265811584634</v>
      </c>
      <c r="K23" s="179">
        <f>(D23*100)/$D$76</f>
        <v>0.53645731756118165</v>
      </c>
    </row>
    <row r="24" spans="1:11" x14ac:dyDescent="0.35">
      <c r="A24" s="305"/>
      <c r="B24" s="192" t="s">
        <v>58</v>
      </c>
      <c r="C24" s="203">
        <v>100000</v>
      </c>
      <c r="D24" s="203">
        <v>100000</v>
      </c>
      <c r="E24" s="271">
        <v>273.95999999999998</v>
      </c>
      <c r="F24" s="204">
        <f>SUM(D24-E24)</f>
        <v>99726.04</v>
      </c>
      <c r="G24" s="194">
        <v>23.96</v>
      </c>
      <c r="H24" s="195">
        <f>SUM(E24/D24*100)</f>
        <v>0.27395999999999998</v>
      </c>
      <c r="I24" s="205">
        <f t="shared" si="1"/>
        <v>99.726039999999998</v>
      </c>
      <c r="J24" s="206">
        <f t="shared" si="1"/>
        <v>8.7458023069061177</v>
      </c>
      <c r="K24" s="196">
        <f>(D24*100)/$D$76</f>
        <v>0.13411432939029541</v>
      </c>
    </row>
    <row r="25" spans="1:11" ht="15" thickBot="1" x14ac:dyDescent="0.4">
      <c r="A25" s="305"/>
      <c r="B25" s="197" t="s">
        <v>59</v>
      </c>
      <c r="C25" s="207">
        <v>0</v>
      </c>
      <c r="D25" s="198">
        <v>337343.2</v>
      </c>
      <c r="E25" s="157">
        <v>332618.78000000003</v>
      </c>
      <c r="F25" s="199">
        <f>SUM(D25-E25)</f>
        <v>4724.4199999999837</v>
      </c>
      <c r="G25" s="200">
        <v>232281.08</v>
      </c>
      <c r="H25" s="208">
        <f>SUM(E25/D25*100)</f>
        <v>98.599521199775182</v>
      </c>
      <c r="I25" s="183">
        <f t="shared" si="1"/>
        <v>1.4004788002248107</v>
      </c>
      <c r="J25" s="209">
        <f t="shared" si="1"/>
        <v>69.834024404755496</v>
      </c>
      <c r="K25" s="201">
        <f>(D25*100)/$D$76</f>
        <v>0.45242557042376308</v>
      </c>
    </row>
    <row r="26" spans="1:11" ht="15" thickBot="1" x14ac:dyDescent="0.4">
      <c r="A26" s="305"/>
      <c r="B26" s="197" t="s">
        <v>63</v>
      </c>
      <c r="C26" s="207">
        <v>0</v>
      </c>
      <c r="D26" s="198">
        <v>26936.5</v>
      </c>
      <c r="E26" s="157">
        <v>0</v>
      </c>
      <c r="F26" s="162">
        <f>SUM(D26-E26)</f>
        <v>26936.5</v>
      </c>
      <c r="G26" s="200">
        <v>0</v>
      </c>
      <c r="H26" s="210">
        <f>SUM(E26/D26*100)</f>
        <v>0</v>
      </c>
      <c r="I26" s="191">
        <f t="shared" si="1"/>
        <v>100</v>
      </c>
      <c r="J26" s="211" t="e">
        <f t="shared" si="1"/>
        <v>#DIV/0!</v>
      </c>
      <c r="K26" s="184">
        <f>(D26*100)/$D$76</f>
        <v>3.6125706336216923E-2</v>
      </c>
    </row>
    <row r="27" spans="1:11" ht="15" thickBot="1" x14ac:dyDescent="0.4">
      <c r="A27" s="306"/>
      <c r="B27" s="197" t="s">
        <v>38</v>
      </c>
      <c r="C27" s="198">
        <v>111226</v>
      </c>
      <c r="D27" s="198">
        <v>111226</v>
      </c>
      <c r="E27" s="157">
        <v>69787</v>
      </c>
      <c r="F27" s="199">
        <f>SUM(D27-E27)</f>
        <v>41439</v>
      </c>
      <c r="G27" s="200">
        <v>28380</v>
      </c>
      <c r="H27" s="210">
        <f>SUM(E27/D27*100)</f>
        <v>62.743423300307477</v>
      </c>
      <c r="I27" s="191">
        <f t="shared" si="1"/>
        <v>37.256576699692516</v>
      </c>
      <c r="J27" s="211">
        <f t="shared" si="1"/>
        <v>40.666599796523705</v>
      </c>
      <c r="K27" s="201">
        <f>(D27*100)/$D$76</f>
        <v>0.14917000400764999</v>
      </c>
    </row>
    <row r="28" spans="1:11" ht="15" thickBot="1" x14ac:dyDescent="0.4">
      <c r="A28" s="304">
        <v>38</v>
      </c>
      <c r="B28" s="63" t="s">
        <v>74</v>
      </c>
      <c r="C28" s="153">
        <f>SUM(C29:C33)</f>
        <v>105090</v>
      </c>
      <c r="D28" s="151">
        <f>SUM(D29:D33)</f>
        <v>733649.34</v>
      </c>
      <c r="E28" s="153">
        <f>SUM(E29:E33)</f>
        <v>471864.68</v>
      </c>
      <c r="F28" s="151">
        <f>SUM(F29:F33)</f>
        <v>261784.65999999997</v>
      </c>
      <c r="G28" s="153">
        <f>SUM(G29:G33)</f>
        <v>426588.97</v>
      </c>
      <c r="H28" s="174"/>
      <c r="I28" s="174"/>
      <c r="J28" s="174"/>
      <c r="K28" s="186"/>
    </row>
    <row r="29" spans="1:11" x14ac:dyDescent="0.35">
      <c r="A29" s="305"/>
      <c r="B29" s="118" t="s">
        <v>35</v>
      </c>
      <c r="C29" s="187">
        <v>100000</v>
      </c>
      <c r="D29" s="187">
        <v>550000</v>
      </c>
      <c r="E29" s="155">
        <v>299465</v>
      </c>
      <c r="F29" s="188">
        <f t="shared" ref="F29:F40" si="2">SUM(D29-E29)</f>
        <v>250535</v>
      </c>
      <c r="G29" s="152">
        <v>299177.59000000003</v>
      </c>
      <c r="H29" s="177">
        <f>SUM(E29/D29*100)</f>
        <v>54.448181818181816</v>
      </c>
      <c r="I29" s="189">
        <f t="shared" ref="I29:J33" si="3">SUM(F29/D29*100)</f>
        <v>45.551818181818184</v>
      </c>
      <c r="J29" s="202">
        <f t="shared" si="3"/>
        <v>99.904025512163358</v>
      </c>
      <c r="K29" s="179">
        <f>(D29*100)/$D$76</f>
        <v>0.73762881164662475</v>
      </c>
    </row>
    <row r="30" spans="1:11" x14ac:dyDescent="0.35">
      <c r="A30" s="305"/>
      <c r="B30" s="192" t="s">
        <v>37</v>
      </c>
      <c r="C30" s="203">
        <v>1000</v>
      </c>
      <c r="D30" s="193">
        <v>1000</v>
      </c>
      <c r="E30" s="271">
        <v>0.23</v>
      </c>
      <c r="F30" s="204">
        <f t="shared" si="2"/>
        <v>999.77</v>
      </c>
      <c r="G30" s="194">
        <v>0.22</v>
      </c>
      <c r="H30" s="195">
        <f>SUM(E30/D30*100)</f>
        <v>2.3E-2</v>
      </c>
      <c r="I30" s="205">
        <f t="shared" si="3"/>
        <v>99.97699999999999</v>
      </c>
      <c r="J30" s="206">
        <f t="shared" si="3"/>
        <v>95.65217391304347</v>
      </c>
      <c r="K30" s="196">
        <f>(D30*100)/$D$76</f>
        <v>1.3411432939029542E-3</v>
      </c>
    </row>
    <row r="31" spans="1:11" x14ac:dyDescent="0.35">
      <c r="A31" s="305"/>
      <c r="B31" s="212" t="s">
        <v>59</v>
      </c>
      <c r="C31" s="213">
        <v>0</v>
      </c>
      <c r="D31" s="214">
        <v>174869.34</v>
      </c>
      <c r="E31" s="158">
        <v>172399.45</v>
      </c>
      <c r="F31" s="215">
        <f t="shared" si="2"/>
        <v>2469.8899999999849</v>
      </c>
      <c r="G31" s="194">
        <v>127411.16</v>
      </c>
      <c r="H31" s="216">
        <f>SUM(E31/D31*100)</f>
        <v>98.587579732387638</v>
      </c>
      <c r="I31" s="217">
        <f t="shared" si="3"/>
        <v>1.4124202676123698</v>
      </c>
      <c r="J31" s="206">
        <f t="shared" si="3"/>
        <v>73.904620925414775</v>
      </c>
      <c r="K31" s="218">
        <f>(D31*100)/$D$76</f>
        <v>0.23452484265023563</v>
      </c>
    </row>
    <row r="32" spans="1:11" x14ac:dyDescent="0.35">
      <c r="A32" s="305"/>
      <c r="B32" s="212" t="s">
        <v>64</v>
      </c>
      <c r="C32" s="213">
        <v>0</v>
      </c>
      <c r="D32" s="214">
        <v>3690</v>
      </c>
      <c r="E32" s="158">
        <v>0</v>
      </c>
      <c r="F32" s="215">
        <f t="shared" si="2"/>
        <v>3690</v>
      </c>
      <c r="G32" s="219">
        <v>0</v>
      </c>
      <c r="H32" s="216">
        <f>SUM(E32/D32*100)</f>
        <v>0</v>
      </c>
      <c r="I32" s="217">
        <f t="shared" si="3"/>
        <v>100</v>
      </c>
      <c r="J32" s="206" t="e">
        <f t="shared" si="3"/>
        <v>#DIV/0!</v>
      </c>
      <c r="K32" s="218">
        <f>(D32*100)/$D$76</f>
        <v>4.9488187545019009E-3</v>
      </c>
    </row>
    <row r="33" spans="1:11" ht="15" thickBot="1" x14ac:dyDescent="0.4">
      <c r="A33" s="306"/>
      <c r="B33" s="23" t="s">
        <v>30</v>
      </c>
      <c r="C33" s="181">
        <v>4090</v>
      </c>
      <c r="D33" s="181">
        <v>4090</v>
      </c>
      <c r="E33" s="156">
        <v>0</v>
      </c>
      <c r="F33" s="164">
        <f t="shared" si="2"/>
        <v>4090</v>
      </c>
      <c r="G33" s="182">
        <v>0</v>
      </c>
      <c r="H33" s="210">
        <f>SUM(E33/D33*100)</f>
        <v>0</v>
      </c>
      <c r="I33" s="191">
        <f t="shared" si="3"/>
        <v>100</v>
      </c>
      <c r="J33" s="211" t="e">
        <f t="shared" si="3"/>
        <v>#DIV/0!</v>
      </c>
      <c r="K33" s="184">
        <f>(D33*100)/$D$76</f>
        <v>5.4852760720630828E-3</v>
      </c>
    </row>
    <row r="34" spans="1:11" ht="15" thickBot="1" x14ac:dyDescent="0.4">
      <c r="A34" s="304">
        <v>92</v>
      </c>
      <c r="B34" s="63" t="s">
        <v>51</v>
      </c>
      <c r="C34" s="151">
        <f>SUM(C35)</f>
        <v>50000</v>
      </c>
      <c r="D34" s="151">
        <f>SUM(D35)</f>
        <v>50000</v>
      </c>
      <c r="E34" s="153">
        <f>SUM(E35)</f>
        <v>0</v>
      </c>
      <c r="F34" s="220">
        <f t="shared" si="2"/>
        <v>50000</v>
      </c>
      <c r="G34" s="153">
        <f>SUM(G35)</f>
        <v>0</v>
      </c>
      <c r="H34" s="174"/>
      <c r="I34" s="174"/>
      <c r="J34" s="174"/>
      <c r="K34" s="186"/>
    </row>
    <row r="35" spans="1:11" ht="15" thickBot="1" x14ac:dyDescent="0.4">
      <c r="A35" s="306"/>
      <c r="B35" s="197" t="s">
        <v>35</v>
      </c>
      <c r="C35" s="198">
        <v>50000</v>
      </c>
      <c r="D35" s="198">
        <v>50000</v>
      </c>
      <c r="E35" s="159">
        <v>0</v>
      </c>
      <c r="F35" s="199">
        <f t="shared" si="2"/>
        <v>50000</v>
      </c>
      <c r="G35" s="221">
        <v>0</v>
      </c>
      <c r="H35" s="208">
        <f>SUM(E35/D35*100)</f>
        <v>0</v>
      </c>
      <c r="I35" s="183">
        <f>SUM(F35/D35*100)</f>
        <v>100</v>
      </c>
      <c r="J35" s="209" t="e">
        <f>SUM(G35/E35*100)</f>
        <v>#DIV/0!</v>
      </c>
      <c r="K35" s="201">
        <f>(D35*100)/$D$76</f>
        <v>6.7057164695147706E-2</v>
      </c>
    </row>
    <row r="36" spans="1:11" ht="15" thickBot="1" x14ac:dyDescent="0.4">
      <c r="A36" s="304">
        <v>39</v>
      </c>
      <c r="B36" s="63" t="s">
        <v>50</v>
      </c>
      <c r="C36" s="185">
        <f>SUM(C37+C40)</f>
        <v>150000</v>
      </c>
      <c r="D36" s="153">
        <f>SUM(D37:D40)</f>
        <v>363413.37</v>
      </c>
      <c r="E36" s="153">
        <f>SUM(E37:E40)</f>
        <v>135524.4</v>
      </c>
      <c r="F36" s="222">
        <f t="shared" si="2"/>
        <v>227888.97</v>
      </c>
      <c r="G36" s="153">
        <f>SUM(G37:G40)</f>
        <v>125838.39999999999</v>
      </c>
      <c r="H36" s="174"/>
      <c r="I36" s="174"/>
      <c r="J36" s="174"/>
      <c r="K36" s="186"/>
    </row>
    <row r="37" spans="1:11" x14ac:dyDescent="0.35">
      <c r="A37" s="305"/>
      <c r="B37" s="223" t="s">
        <v>32</v>
      </c>
      <c r="C37" s="224">
        <v>50000</v>
      </c>
      <c r="D37" s="225">
        <v>50000</v>
      </c>
      <c r="E37" s="272">
        <v>50000</v>
      </c>
      <c r="F37" s="226">
        <f t="shared" si="2"/>
        <v>0</v>
      </c>
      <c r="G37" s="227">
        <v>49265</v>
      </c>
      <c r="H37" s="228">
        <f>SUM(E37/D37*100)</f>
        <v>100</v>
      </c>
      <c r="I37" s="229">
        <f t="shared" ref="I37:J40" si="4">SUM(F37/D37*100)</f>
        <v>0</v>
      </c>
      <c r="J37" s="230">
        <f t="shared" si="4"/>
        <v>98.53</v>
      </c>
      <c r="K37" s="231">
        <f>(D37*100)/$D$76</f>
        <v>6.7057164695147706E-2</v>
      </c>
    </row>
    <row r="38" spans="1:11" x14ac:dyDescent="0.35">
      <c r="A38" s="305"/>
      <c r="B38" s="166" t="s">
        <v>73</v>
      </c>
      <c r="C38" s="232">
        <v>0</v>
      </c>
      <c r="D38" s="233">
        <v>161673.4</v>
      </c>
      <c r="E38" s="273">
        <v>85524.4</v>
      </c>
      <c r="F38" s="204">
        <f t="shared" si="2"/>
        <v>76149</v>
      </c>
      <c r="G38" s="234">
        <v>76573.399999999994</v>
      </c>
      <c r="H38" s="195">
        <f>SUM(E38/D38*100)</f>
        <v>52.899487485263499</v>
      </c>
      <c r="I38" s="205">
        <f t="shared" si="4"/>
        <v>47.100512514736501</v>
      </c>
      <c r="J38" s="206">
        <f t="shared" si="4"/>
        <v>89.533980945788571</v>
      </c>
      <c r="K38" s="196">
        <f>(D38*100)/$D$76</f>
        <v>0.21682719621248986</v>
      </c>
    </row>
    <row r="39" spans="1:11" x14ac:dyDescent="0.35">
      <c r="A39" s="305"/>
      <c r="B39" s="252" t="s">
        <v>80</v>
      </c>
      <c r="C39" s="235">
        <v>0</v>
      </c>
      <c r="D39" s="150">
        <v>51739.97</v>
      </c>
      <c r="E39" s="165">
        <v>0</v>
      </c>
      <c r="F39" s="188">
        <f t="shared" si="2"/>
        <v>51739.97</v>
      </c>
      <c r="G39" s="236">
        <v>0</v>
      </c>
      <c r="H39" s="177">
        <f>SUM(E39/D39*100)</f>
        <v>0</v>
      </c>
      <c r="I39" s="189">
        <f t="shared" si="4"/>
        <v>100</v>
      </c>
      <c r="J39" s="202" t="e">
        <f t="shared" si="4"/>
        <v>#DIV/0!</v>
      </c>
      <c r="K39" s="179">
        <f>(D39*100)/$D$76</f>
        <v>6.939071379224003E-2</v>
      </c>
    </row>
    <row r="40" spans="1:11" ht="15" thickBot="1" x14ac:dyDescent="0.4">
      <c r="A40" s="306"/>
      <c r="B40" s="197" t="s">
        <v>35</v>
      </c>
      <c r="C40" s="198">
        <v>100000</v>
      </c>
      <c r="D40" s="198">
        <v>100000</v>
      </c>
      <c r="E40" s="160">
        <v>0</v>
      </c>
      <c r="F40" s="199">
        <f t="shared" si="2"/>
        <v>100000</v>
      </c>
      <c r="G40" s="237">
        <v>0</v>
      </c>
      <c r="H40" s="208">
        <f>SUM(E40/D40*100)</f>
        <v>0</v>
      </c>
      <c r="I40" s="183">
        <f t="shared" si="4"/>
        <v>100</v>
      </c>
      <c r="J40" s="209" t="e">
        <f t="shared" si="4"/>
        <v>#DIV/0!</v>
      </c>
      <c r="K40" s="201">
        <f>(D40*100)/$D$76</f>
        <v>0.13411432939029541</v>
      </c>
    </row>
    <row r="41" spans="1:11" ht="15" thickBot="1" x14ac:dyDescent="0.4">
      <c r="A41" s="307" t="s">
        <v>42</v>
      </c>
      <c r="B41" s="63" t="s">
        <v>70</v>
      </c>
      <c r="C41" s="153">
        <f>SUM(C42:C44)</f>
        <v>65000</v>
      </c>
      <c r="D41" s="153">
        <f>SUM(D42:D44)</f>
        <v>174151.78999999998</v>
      </c>
      <c r="E41" s="153">
        <f>SUM(E42:E44)</f>
        <v>115554.98999999999</v>
      </c>
      <c r="F41" s="153">
        <f>SUM(F42:F44)</f>
        <v>58596.800000000003</v>
      </c>
      <c r="G41" s="153">
        <f>SUM(G42:G44)</f>
        <v>112398.98999999999</v>
      </c>
      <c r="H41" s="174"/>
      <c r="I41" s="174"/>
      <c r="J41" s="174"/>
      <c r="K41" s="186"/>
    </row>
    <row r="42" spans="1:11" x14ac:dyDescent="0.35">
      <c r="A42" s="308"/>
      <c r="B42" s="118" t="s">
        <v>35</v>
      </c>
      <c r="C42" s="187">
        <v>50000</v>
      </c>
      <c r="D42" s="187">
        <v>50000</v>
      </c>
      <c r="E42" s="155">
        <v>0</v>
      </c>
      <c r="F42" s="188">
        <f>SUM(D42-E42)</f>
        <v>50000</v>
      </c>
      <c r="G42" s="236">
        <v>0</v>
      </c>
      <c r="H42" s="177">
        <f>SUM(E42/D42*100)</f>
        <v>0</v>
      </c>
      <c r="I42" s="189">
        <f t="shared" ref="I42:J44" si="5">SUM(F42/D42*100)</f>
        <v>100</v>
      </c>
      <c r="J42" s="202" t="e">
        <f t="shared" si="5"/>
        <v>#DIV/0!</v>
      </c>
      <c r="K42" s="179">
        <f>(D42*100)/$D$76</f>
        <v>6.7057164695147706E-2</v>
      </c>
    </row>
    <row r="43" spans="1:11" x14ac:dyDescent="0.35">
      <c r="A43" s="308"/>
      <c r="B43" s="192" t="s">
        <v>37</v>
      </c>
      <c r="C43" s="203">
        <v>15000</v>
      </c>
      <c r="D43" s="203">
        <v>15000</v>
      </c>
      <c r="E43" s="271">
        <v>6403.2</v>
      </c>
      <c r="F43" s="204">
        <f>SUM(D43-E43)</f>
        <v>8596.7999999999993</v>
      </c>
      <c r="G43" s="234">
        <v>3247.2</v>
      </c>
      <c r="H43" s="195">
        <f>SUM(E43/D43*100)</f>
        <v>42.687999999999995</v>
      </c>
      <c r="I43" s="205">
        <f t="shared" si="5"/>
        <v>57.311999999999998</v>
      </c>
      <c r="J43" s="206">
        <f t="shared" si="5"/>
        <v>50.712143928035978</v>
      </c>
      <c r="K43" s="196">
        <f>(D43*100)/$D$76</f>
        <v>2.0117149408544314E-2</v>
      </c>
    </row>
    <row r="44" spans="1:11" ht="15" thickBot="1" x14ac:dyDescent="0.4">
      <c r="A44" s="309"/>
      <c r="B44" s="23" t="s">
        <v>66</v>
      </c>
      <c r="C44" s="238">
        <v>0</v>
      </c>
      <c r="D44" s="238">
        <v>109151.79</v>
      </c>
      <c r="E44" s="156">
        <v>109151.79</v>
      </c>
      <c r="F44" s="163">
        <f>SUM(D44-E44)</f>
        <v>0</v>
      </c>
      <c r="G44" s="239">
        <v>109151.79</v>
      </c>
      <c r="H44" s="210">
        <f>SUM(E44/D44*100)</f>
        <v>100</v>
      </c>
      <c r="I44" s="191">
        <f t="shared" si="5"/>
        <v>0</v>
      </c>
      <c r="J44" s="211">
        <f t="shared" si="5"/>
        <v>100</v>
      </c>
      <c r="K44" s="184">
        <f>(D44*100)/$D$76</f>
        <v>0.14638819117600355</v>
      </c>
    </row>
    <row r="45" spans="1:11" ht="15" thickBot="1" x14ac:dyDescent="0.4">
      <c r="A45" s="304">
        <v>41</v>
      </c>
      <c r="B45" s="63" t="s">
        <v>8</v>
      </c>
      <c r="C45" s="240">
        <f>SUM(C46:C47)</f>
        <v>100000</v>
      </c>
      <c r="D45" s="151">
        <f>SUM(D46:D47)</f>
        <v>100000</v>
      </c>
      <c r="E45" s="151">
        <f>SUM(E46:E47)</f>
        <v>7000</v>
      </c>
      <c r="F45" s="151">
        <f>SUM(F46:F47)</f>
        <v>93000</v>
      </c>
      <c r="G45" s="153">
        <f>SUM(G46:G47)</f>
        <v>0</v>
      </c>
      <c r="H45" s="174"/>
      <c r="I45" s="174"/>
      <c r="J45" s="174"/>
      <c r="K45" s="186"/>
    </row>
    <row r="46" spans="1:11" x14ac:dyDescent="0.35">
      <c r="A46" s="305"/>
      <c r="B46" s="118" t="s">
        <v>35</v>
      </c>
      <c r="C46" s="187">
        <v>50000</v>
      </c>
      <c r="D46" s="187">
        <v>50000</v>
      </c>
      <c r="E46" s="161">
        <v>0</v>
      </c>
      <c r="F46" s="188">
        <f>SUM(D46-E46)</f>
        <v>50000</v>
      </c>
      <c r="G46" s="236">
        <v>0</v>
      </c>
      <c r="H46" s="177">
        <f>SUM(E46/D46*100)</f>
        <v>0</v>
      </c>
      <c r="I46" s="189">
        <f>SUM(F46/D46*100)</f>
        <v>100</v>
      </c>
      <c r="J46" s="202" t="e">
        <f>SUM(G46/E46*100)</f>
        <v>#DIV/0!</v>
      </c>
      <c r="K46" s="179">
        <f>(D46*100)/$D$76</f>
        <v>6.7057164695147706E-2</v>
      </c>
    </row>
    <row r="47" spans="1:11" ht="15" thickBot="1" x14ac:dyDescent="0.4">
      <c r="A47" s="306"/>
      <c r="B47" s="23" t="s">
        <v>37</v>
      </c>
      <c r="C47" s="181">
        <v>50000</v>
      </c>
      <c r="D47" s="181">
        <v>50000</v>
      </c>
      <c r="E47" s="162">
        <v>7000</v>
      </c>
      <c r="F47" s="162">
        <f>SUM(D47-E47)</f>
        <v>43000</v>
      </c>
      <c r="G47" s="239">
        <v>0</v>
      </c>
      <c r="H47" s="191">
        <f>SUM(E47/D47*100)</f>
        <v>14.000000000000002</v>
      </c>
      <c r="I47" s="191">
        <f>SUM(F47/D47*100)</f>
        <v>86</v>
      </c>
      <c r="J47" s="211">
        <f>SUM(G47/E47*100)</f>
        <v>0</v>
      </c>
      <c r="K47" s="184">
        <f>(D47*100)/$D$76</f>
        <v>6.7057164695147706E-2</v>
      </c>
    </row>
    <row r="48" spans="1:11" ht="15" thickBot="1" x14ac:dyDescent="0.4">
      <c r="A48" s="304">
        <v>42</v>
      </c>
      <c r="B48" s="63" t="s">
        <v>49</v>
      </c>
      <c r="C48" s="240">
        <f>SUM(C49:C50)</f>
        <v>50000</v>
      </c>
      <c r="D48" s="151">
        <f>SUM(D49:D50)</f>
        <v>50000</v>
      </c>
      <c r="E48" s="151">
        <f>SUM(E49:E50)</f>
        <v>5000</v>
      </c>
      <c r="F48" s="151">
        <f>SUM(F49:F50)</f>
        <v>45000</v>
      </c>
      <c r="G48" s="153">
        <f>SUM(G49:G50)</f>
        <v>0</v>
      </c>
      <c r="H48" s="174"/>
      <c r="I48" s="174"/>
      <c r="J48" s="174"/>
      <c r="K48" s="186"/>
    </row>
    <row r="49" spans="1:11" x14ac:dyDescent="0.35">
      <c r="A49" s="305"/>
      <c r="B49" s="118" t="s">
        <v>58</v>
      </c>
      <c r="C49" s="190">
        <v>0</v>
      </c>
      <c r="D49" s="190">
        <v>0</v>
      </c>
      <c r="E49" s="161">
        <v>0</v>
      </c>
      <c r="F49" s="161">
        <f>SUM(D49-E49)</f>
        <v>0</v>
      </c>
      <c r="G49" s="236">
        <v>0</v>
      </c>
      <c r="H49" s="177" t="e">
        <f>SUM(E49/D49*100)</f>
        <v>#DIV/0!</v>
      </c>
      <c r="I49" s="189" t="e">
        <f>SUM(F49/D49*100)</f>
        <v>#DIV/0!</v>
      </c>
      <c r="J49" s="202" t="e">
        <f>SUM(G49/E49*100)</f>
        <v>#DIV/0!</v>
      </c>
      <c r="K49" s="179">
        <f>(D49*100)/$D$76</f>
        <v>0</v>
      </c>
    </row>
    <row r="50" spans="1:11" ht="15" thickBot="1" x14ac:dyDescent="0.4">
      <c r="A50" s="306"/>
      <c r="B50" s="23" t="s">
        <v>36</v>
      </c>
      <c r="C50" s="181">
        <v>50000</v>
      </c>
      <c r="D50" s="181">
        <v>50000</v>
      </c>
      <c r="E50" s="162">
        <v>5000</v>
      </c>
      <c r="F50" s="162">
        <f>SUM(D50-E50)</f>
        <v>45000</v>
      </c>
      <c r="G50" s="239">
        <v>0</v>
      </c>
      <c r="H50" s="191">
        <f>SUM(E50/D50*100)</f>
        <v>10</v>
      </c>
      <c r="I50" s="191">
        <f>SUM(F50/D50*100)</f>
        <v>90</v>
      </c>
      <c r="J50" s="211">
        <f>SUM(G50/E50*100)</f>
        <v>0</v>
      </c>
      <c r="K50" s="184">
        <f>(D50*100)/$D$76</f>
        <v>6.7057164695147706E-2</v>
      </c>
    </row>
    <row r="51" spans="1:11" ht="15" thickBot="1" x14ac:dyDescent="0.4">
      <c r="A51" s="304">
        <v>57</v>
      </c>
      <c r="B51" s="63" t="s">
        <v>9</v>
      </c>
      <c r="C51" s="153">
        <f>SUM(C52:C55)</f>
        <v>300000</v>
      </c>
      <c r="D51" s="241">
        <f>SUM(D52:D55)</f>
        <v>406395</v>
      </c>
      <c r="E51" s="153">
        <f>SUM(E52:E55)</f>
        <v>162549.09</v>
      </c>
      <c r="F51" s="151">
        <f>SUM(F52:F55)</f>
        <v>243845.91000000003</v>
      </c>
      <c r="G51" s="153">
        <f>SUM(G52:G55)</f>
        <v>48972.959999999999</v>
      </c>
      <c r="H51" s="174"/>
      <c r="I51" s="174"/>
      <c r="J51" s="174"/>
      <c r="K51" s="186"/>
    </row>
    <row r="52" spans="1:11" x14ac:dyDescent="0.35">
      <c r="A52" s="305"/>
      <c r="B52" s="118" t="s">
        <v>35</v>
      </c>
      <c r="C52" s="187">
        <v>150000</v>
      </c>
      <c r="D52" s="187">
        <v>250000</v>
      </c>
      <c r="E52" s="161">
        <v>56433.3</v>
      </c>
      <c r="F52" s="188">
        <f>SUM(D52-E52)</f>
        <v>193566.7</v>
      </c>
      <c r="G52" s="190">
        <v>0</v>
      </c>
      <c r="H52" s="177">
        <f>SUM(E52/D52*100)</f>
        <v>22.573320000000002</v>
      </c>
      <c r="I52" s="189">
        <f t="shared" ref="I52:J55" si="6">SUM(F52/D52*100)</f>
        <v>77.426680000000005</v>
      </c>
      <c r="J52" s="202">
        <f t="shared" si="6"/>
        <v>0</v>
      </c>
      <c r="K52" s="179">
        <f>(D52*100)/$D$76</f>
        <v>0.33528582347573854</v>
      </c>
    </row>
    <row r="53" spans="1:11" x14ac:dyDescent="0.35">
      <c r="A53" s="305"/>
      <c r="B53" s="192" t="s">
        <v>30</v>
      </c>
      <c r="C53" s="193">
        <v>0</v>
      </c>
      <c r="D53" s="193">
        <v>0</v>
      </c>
      <c r="E53" s="163">
        <v>0</v>
      </c>
      <c r="F53" s="163">
        <f>SUM(D53-E53)</f>
        <v>0</v>
      </c>
      <c r="G53" s="193">
        <v>0</v>
      </c>
      <c r="H53" s="205" t="e">
        <f>SUM(E53/D53*100)</f>
        <v>#DIV/0!</v>
      </c>
      <c r="I53" s="205" t="e">
        <f t="shared" si="6"/>
        <v>#DIV/0!</v>
      </c>
      <c r="J53" s="206" t="e">
        <f t="shared" si="6"/>
        <v>#DIV/0!</v>
      </c>
      <c r="K53" s="196">
        <f>(D53*100)/$D$76</f>
        <v>0</v>
      </c>
    </row>
    <row r="54" spans="1:11" x14ac:dyDescent="0.35">
      <c r="A54" s="305"/>
      <c r="B54" s="212" t="s">
        <v>67</v>
      </c>
      <c r="C54" s="213">
        <v>0</v>
      </c>
      <c r="D54" s="213">
        <v>6395</v>
      </c>
      <c r="E54" s="163">
        <v>4380</v>
      </c>
      <c r="F54" s="163">
        <f>SUM(D54-E54)</f>
        <v>2015</v>
      </c>
      <c r="G54" s="193">
        <v>0</v>
      </c>
      <c r="H54" s="195">
        <f>SUM(E54/D54*100)</f>
        <v>68.491008600469115</v>
      </c>
      <c r="I54" s="205">
        <f t="shared" si="6"/>
        <v>31.508991399530885</v>
      </c>
      <c r="J54" s="206">
        <f t="shared" si="6"/>
        <v>0</v>
      </c>
      <c r="K54" s="218">
        <f>(D54*100)/$D$76</f>
        <v>8.5766113645093928E-3</v>
      </c>
    </row>
    <row r="55" spans="1:11" ht="15" thickBot="1" x14ac:dyDescent="0.4">
      <c r="A55" s="306"/>
      <c r="B55" s="23" t="s">
        <v>36</v>
      </c>
      <c r="C55" s="181">
        <v>150000</v>
      </c>
      <c r="D55" s="181">
        <v>150000</v>
      </c>
      <c r="E55" s="162">
        <v>101735.79</v>
      </c>
      <c r="F55" s="162">
        <f>SUM(D55-E55)</f>
        <v>48264.210000000006</v>
      </c>
      <c r="G55" s="238">
        <v>48972.959999999999</v>
      </c>
      <c r="H55" s="191">
        <f>SUM(E55/D55*100)</f>
        <v>67.823859999999996</v>
      </c>
      <c r="I55" s="191">
        <f t="shared" si="6"/>
        <v>32.176140000000004</v>
      </c>
      <c r="J55" s="211">
        <f t="shared" si="6"/>
        <v>48.137395895780635</v>
      </c>
      <c r="K55" s="184">
        <f>(D55*100)/$D$76</f>
        <v>0.20117149408544313</v>
      </c>
    </row>
    <row r="56" spans="1:11" ht="15" thickBot="1" x14ac:dyDescent="0.4">
      <c r="A56" s="304">
        <v>806</v>
      </c>
      <c r="B56" s="63" t="s">
        <v>60</v>
      </c>
      <c r="C56" s="185">
        <f>SUM(C57:C60)</f>
        <v>700000</v>
      </c>
      <c r="D56" s="151">
        <f>SUM(D57:D60)</f>
        <v>1180929.05</v>
      </c>
      <c r="E56" s="153">
        <f>SUM(E57:E60)</f>
        <v>565118.71999999997</v>
      </c>
      <c r="F56" s="151">
        <f>SUM(F57:F60)</f>
        <v>615810.33000000007</v>
      </c>
      <c r="G56" s="151">
        <f>SUM(G57:G60)</f>
        <v>421598.25</v>
      </c>
      <c r="H56" s="174"/>
      <c r="I56" s="174"/>
      <c r="J56" s="174"/>
      <c r="K56" s="186"/>
    </row>
    <row r="57" spans="1:11" x14ac:dyDescent="0.35">
      <c r="A57" s="305"/>
      <c r="B57" s="118" t="s">
        <v>61</v>
      </c>
      <c r="C57" s="187">
        <v>200000</v>
      </c>
      <c r="D57" s="187">
        <v>300000</v>
      </c>
      <c r="E57" s="155">
        <v>0</v>
      </c>
      <c r="F57" s="188">
        <f>SUM(D57-E57)</f>
        <v>300000</v>
      </c>
      <c r="G57" s="152">
        <v>0</v>
      </c>
      <c r="H57" s="177">
        <f>SUM(E57/D57*100)</f>
        <v>0</v>
      </c>
      <c r="I57" s="189">
        <f t="shared" ref="I57:J60" si="7">SUM(F57/D57*100)</f>
        <v>100</v>
      </c>
      <c r="J57" s="202" t="e">
        <f t="shared" si="7"/>
        <v>#DIV/0!</v>
      </c>
      <c r="K57" s="179">
        <f>(D57*100)/$D$76</f>
        <v>0.40234298817088626</v>
      </c>
    </row>
    <row r="58" spans="1:11" x14ac:dyDescent="0.35">
      <c r="A58" s="305"/>
      <c r="B58" s="192" t="s">
        <v>30</v>
      </c>
      <c r="C58" s="193">
        <v>0</v>
      </c>
      <c r="D58" s="193">
        <v>0</v>
      </c>
      <c r="E58" s="155">
        <v>0</v>
      </c>
      <c r="F58" s="161">
        <f>SUM(D58-E58)</f>
        <v>0</v>
      </c>
      <c r="G58" s="194">
        <v>0</v>
      </c>
      <c r="H58" s="195" t="e">
        <f>SUM(E58/D58*100)</f>
        <v>#DIV/0!</v>
      </c>
      <c r="I58" s="205" t="e">
        <f t="shared" si="7"/>
        <v>#DIV/0!</v>
      </c>
      <c r="J58" s="206" t="e">
        <f t="shared" si="7"/>
        <v>#DIV/0!</v>
      </c>
      <c r="K58" s="196">
        <f>(D58*100)/$D$76</f>
        <v>0</v>
      </c>
    </row>
    <row r="59" spans="1:11" x14ac:dyDescent="0.35">
      <c r="A59" s="305"/>
      <c r="B59" s="212" t="s">
        <v>59</v>
      </c>
      <c r="C59" s="213">
        <v>0</v>
      </c>
      <c r="D59" s="214">
        <v>380929.05</v>
      </c>
      <c r="E59" s="158">
        <v>183407.91</v>
      </c>
      <c r="F59" s="204">
        <f>SUM(D59-E59)</f>
        <v>197521.13999999998</v>
      </c>
      <c r="G59" s="194">
        <v>123739.98</v>
      </c>
      <c r="H59" s="195">
        <f>SUM(E59/D59*100)</f>
        <v>48.147525109990958</v>
      </c>
      <c r="I59" s="205">
        <f t="shared" si="7"/>
        <v>51.852474890009034</v>
      </c>
      <c r="J59" s="206">
        <f t="shared" si="7"/>
        <v>67.467090159851878</v>
      </c>
      <c r="K59" s="218">
        <v>0.45</v>
      </c>
    </row>
    <row r="60" spans="1:11" ht="15" thickBot="1" x14ac:dyDescent="0.4">
      <c r="A60" s="306"/>
      <c r="B60" s="23" t="s">
        <v>36</v>
      </c>
      <c r="C60" s="181">
        <v>500000</v>
      </c>
      <c r="D60" s="181">
        <v>500000</v>
      </c>
      <c r="E60" s="156">
        <v>381710.81</v>
      </c>
      <c r="F60" s="162">
        <f>SUM(D60-E60)</f>
        <v>118289.19</v>
      </c>
      <c r="G60" s="182">
        <v>297858.27</v>
      </c>
      <c r="H60" s="191">
        <f>SUM(E60/D60*100)</f>
        <v>76.342162000000002</v>
      </c>
      <c r="I60" s="191">
        <f t="shared" si="7"/>
        <v>23.657838000000002</v>
      </c>
      <c r="J60" s="211">
        <f t="shared" si="7"/>
        <v>78.032442937626001</v>
      </c>
      <c r="K60" s="184">
        <v>0.4</v>
      </c>
    </row>
    <row r="61" spans="1:11" ht="15" thickBot="1" x14ac:dyDescent="0.4">
      <c r="A61" s="307" t="s">
        <v>43</v>
      </c>
      <c r="B61" s="63" t="s">
        <v>11</v>
      </c>
      <c r="C61" s="185">
        <f>SUM(C62:C63)</f>
        <v>50000</v>
      </c>
      <c r="D61" s="153">
        <f>SUM(D62:D63)</f>
        <v>0</v>
      </c>
      <c r="E61" s="153">
        <f>SUM(E62:E63)</f>
        <v>0</v>
      </c>
      <c r="F61" s="153">
        <f>SUM(F62:F63)</f>
        <v>0</v>
      </c>
      <c r="G61" s="153">
        <f>SUM(G62:G63)</f>
        <v>0</v>
      </c>
      <c r="H61" s="174"/>
      <c r="I61" s="174"/>
      <c r="J61" s="174"/>
      <c r="K61" s="186"/>
    </row>
    <row r="62" spans="1:11" x14ac:dyDescent="0.35">
      <c r="A62" s="308"/>
      <c r="B62" s="118" t="s">
        <v>35</v>
      </c>
      <c r="C62" s="187">
        <v>50000</v>
      </c>
      <c r="D62" s="187">
        <v>0</v>
      </c>
      <c r="E62" s="161">
        <v>0</v>
      </c>
      <c r="F62" s="161">
        <f>SUM(D62-E62)</f>
        <v>0</v>
      </c>
      <c r="G62" s="190">
        <v>0</v>
      </c>
      <c r="H62" s="177" t="e">
        <f>SUM(E62/D62*100)</f>
        <v>#DIV/0!</v>
      </c>
      <c r="I62" s="189" t="e">
        <f>SUM(F62/D62*100)</f>
        <v>#DIV/0!</v>
      </c>
      <c r="J62" s="202" t="e">
        <f>SUM(G62/E62*100)</f>
        <v>#DIV/0!</v>
      </c>
      <c r="K62" s="179">
        <v>0.08</v>
      </c>
    </row>
    <row r="63" spans="1:11" ht="15" thickBot="1" x14ac:dyDescent="0.4">
      <c r="A63" s="309"/>
      <c r="B63" s="23" t="s">
        <v>36</v>
      </c>
      <c r="C63" s="238">
        <v>0</v>
      </c>
      <c r="D63" s="238">
        <v>0</v>
      </c>
      <c r="E63" s="164">
        <v>0</v>
      </c>
      <c r="F63" s="164">
        <f>SUM(D63-E63)</f>
        <v>0</v>
      </c>
      <c r="G63" s="238">
        <v>0</v>
      </c>
      <c r="H63" s="210" t="e">
        <f>SUM(E63/D63*100)</f>
        <v>#DIV/0!</v>
      </c>
      <c r="I63" s="191" t="e">
        <f>SUM(F63/D63*100)</f>
        <v>#DIV/0!</v>
      </c>
      <c r="J63" s="211" t="e">
        <f>SUM(G63/E63*100)</f>
        <v>#DIV/0!</v>
      </c>
      <c r="K63" s="184">
        <f>(D63*100)/$D$76</f>
        <v>0</v>
      </c>
    </row>
    <row r="64" spans="1:11" ht="15" thickBot="1" x14ac:dyDescent="0.4">
      <c r="A64" s="304">
        <v>73</v>
      </c>
      <c r="B64" s="63" t="s">
        <v>47</v>
      </c>
      <c r="C64" s="151">
        <f>SUM(C65:C67)</f>
        <v>150000</v>
      </c>
      <c r="D64" s="151">
        <f>SUM(D65:D67)</f>
        <v>250000</v>
      </c>
      <c r="E64" s="153">
        <f>SUM(E65:E67)</f>
        <v>65262.439999999995</v>
      </c>
      <c r="F64" s="153">
        <f>SUM(F65:F67)</f>
        <v>184737.56</v>
      </c>
      <c r="G64" s="153">
        <f>SUM(G65:G67)</f>
        <v>19814.38</v>
      </c>
      <c r="H64" s="174"/>
      <c r="I64" s="174"/>
      <c r="J64" s="174"/>
      <c r="K64" s="186"/>
    </row>
    <row r="65" spans="1:11" x14ac:dyDescent="0.35">
      <c r="A65" s="305"/>
      <c r="B65" s="118" t="s">
        <v>58</v>
      </c>
      <c r="C65" s="190">
        <v>0</v>
      </c>
      <c r="D65" s="190">
        <v>0</v>
      </c>
      <c r="E65" s="161">
        <v>0</v>
      </c>
      <c r="F65" s="161">
        <f>SUM(D65-E65)</f>
        <v>0</v>
      </c>
      <c r="G65" s="242">
        <v>0</v>
      </c>
      <c r="H65" s="177" t="e">
        <f>SUM(E65/D65*100)</f>
        <v>#DIV/0!</v>
      </c>
      <c r="I65" s="189" t="e">
        <f t="shared" ref="I65:J67" si="8">SUM(F65/D65*100)</f>
        <v>#DIV/0!</v>
      </c>
      <c r="J65" s="202" t="e">
        <f t="shared" si="8"/>
        <v>#DIV/0!</v>
      </c>
      <c r="K65" s="179">
        <f>(D65*100)/$D$76</f>
        <v>0</v>
      </c>
    </row>
    <row r="66" spans="1:11" x14ac:dyDescent="0.35">
      <c r="A66" s="305"/>
      <c r="B66" s="243" t="s">
        <v>73</v>
      </c>
      <c r="C66" s="244">
        <v>0</v>
      </c>
      <c r="D66" s="244">
        <v>100000</v>
      </c>
      <c r="E66" s="161">
        <v>6048.06</v>
      </c>
      <c r="F66" s="161">
        <f>SUM(D66-E66)</f>
        <v>93951.94</v>
      </c>
      <c r="G66" s="242">
        <v>6048.06</v>
      </c>
      <c r="H66" s="177">
        <f>SUM(E66/D66*100)</f>
        <v>6.0480600000000004</v>
      </c>
      <c r="I66" s="189">
        <f t="shared" si="8"/>
        <v>93.951940000000008</v>
      </c>
      <c r="J66" s="202">
        <f t="shared" si="8"/>
        <v>100</v>
      </c>
      <c r="K66" s="245"/>
    </row>
    <row r="67" spans="1:11" ht="15" thickBot="1" x14ac:dyDescent="0.4">
      <c r="A67" s="306"/>
      <c r="B67" s="23" t="s">
        <v>36</v>
      </c>
      <c r="C67" s="181">
        <v>150000</v>
      </c>
      <c r="D67" s="181">
        <v>150000</v>
      </c>
      <c r="E67" s="164">
        <v>59214.38</v>
      </c>
      <c r="F67" s="164">
        <f>SUM(D67-E67)</f>
        <v>90785.62</v>
      </c>
      <c r="G67" s="246">
        <v>13766.32</v>
      </c>
      <c r="H67" s="191">
        <f>SUM(E67/D67*100)</f>
        <v>39.476253333333332</v>
      </c>
      <c r="I67" s="191">
        <f t="shared" si="8"/>
        <v>60.523746666666668</v>
      </c>
      <c r="J67" s="211">
        <f t="shared" si="8"/>
        <v>23.248271788035272</v>
      </c>
      <c r="K67" s="184">
        <f>(D67*100)/$D$76</f>
        <v>0.20117149408544313</v>
      </c>
    </row>
    <row r="68" spans="1:11" ht="15" thickBot="1" x14ac:dyDescent="0.4">
      <c r="A68" s="304">
        <v>76</v>
      </c>
      <c r="B68" s="63" t="s">
        <v>12</v>
      </c>
      <c r="C68" s="151">
        <f>SUM(C69:C70)</f>
        <v>1600000</v>
      </c>
      <c r="D68" s="153">
        <f>SUM(D69:D71)</f>
        <v>2017807.17</v>
      </c>
      <c r="E68" s="153">
        <f>SUM(E69:E71)</f>
        <v>1515058.09</v>
      </c>
      <c r="F68" s="153">
        <f>SUM(F69:F70)</f>
        <v>31180</v>
      </c>
      <c r="G68" s="153">
        <f>SUM(G69:G71)</f>
        <v>1510354.01</v>
      </c>
      <c r="H68" s="174"/>
      <c r="I68" s="174"/>
      <c r="J68" s="174"/>
      <c r="K68" s="186"/>
    </row>
    <row r="69" spans="1:11" x14ac:dyDescent="0.35">
      <c r="A69" s="305"/>
      <c r="B69" s="176" t="s">
        <v>32</v>
      </c>
      <c r="C69" s="150">
        <v>0</v>
      </c>
      <c r="D69" s="150">
        <v>221100</v>
      </c>
      <c r="E69" s="165">
        <v>190000</v>
      </c>
      <c r="F69" s="161">
        <f>SUM(D69-E69)</f>
        <v>31100</v>
      </c>
      <c r="G69" s="150">
        <v>185295.92</v>
      </c>
      <c r="H69" s="177">
        <f>SUM(E69/D69*100)</f>
        <v>85.933966530981451</v>
      </c>
      <c r="I69" s="189">
        <f t="shared" ref="I69:J71" si="9">SUM(F69/D69*100)</f>
        <v>14.066033469018544</v>
      </c>
      <c r="J69" s="202">
        <f t="shared" si="9"/>
        <v>97.524168421052636</v>
      </c>
      <c r="K69" s="179">
        <f>(D69*100)/$D$76</f>
        <v>0.29652678228194318</v>
      </c>
    </row>
    <row r="70" spans="1:11" ht="15" thickBot="1" x14ac:dyDescent="0.4">
      <c r="A70" s="305"/>
      <c r="B70" s="247" t="s">
        <v>61</v>
      </c>
      <c r="C70" s="181">
        <v>1600000</v>
      </c>
      <c r="D70" s="181">
        <v>1000000</v>
      </c>
      <c r="E70" s="164">
        <v>999920</v>
      </c>
      <c r="F70" s="162">
        <f>SUM(D70-E70)</f>
        <v>80</v>
      </c>
      <c r="G70" s="238">
        <v>999920</v>
      </c>
      <c r="H70" s="210">
        <f>SUM(E70/D70*100)</f>
        <v>99.992000000000004</v>
      </c>
      <c r="I70" s="248">
        <f t="shared" si="9"/>
        <v>8.0000000000000002E-3</v>
      </c>
      <c r="J70" s="211">
        <f t="shared" si="9"/>
        <v>100</v>
      </c>
      <c r="K70" s="184">
        <v>1.83</v>
      </c>
    </row>
    <row r="71" spans="1:11" ht="15" thickBot="1" x14ac:dyDescent="0.4">
      <c r="A71" s="306"/>
      <c r="B71" s="180" t="s">
        <v>68</v>
      </c>
      <c r="C71" s="237">
        <v>0</v>
      </c>
      <c r="D71" s="249">
        <v>796707.17</v>
      </c>
      <c r="E71" s="160">
        <v>325138.09000000003</v>
      </c>
      <c r="F71" s="162">
        <f>SUM(D71-E71)</f>
        <v>471569.08</v>
      </c>
      <c r="G71" s="238">
        <v>325138.09000000003</v>
      </c>
      <c r="H71" s="210">
        <f>SUM(E71/D71*100)</f>
        <v>40.810237718834642</v>
      </c>
      <c r="I71" s="248">
        <f t="shared" si="9"/>
        <v>59.189762281165358</v>
      </c>
      <c r="J71" s="211">
        <f t="shared" si="9"/>
        <v>100</v>
      </c>
      <c r="K71" s="184">
        <v>1.83</v>
      </c>
    </row>
    <row r="72" spans="1:11" ht="15" thickBot="1" x14ac:dyDescent="0.4">
      <c r="A72" s="304">
        <v>75</v>
      </c>
      <c r="B72" s="63" t="s">
        <v>62</v>
      </c>
      <c r="C72" s="240">
        <f>SUM(C73:C75)</f>
        <v>150000</v>
      </c>
      <c r="D72" s="241">
        <f>SUM(D73:D75)</f>
        <v>376235.04000000004</v>
      </c>
      <c r="E72" s="151">
        <f>SUM(E73:E75)</f>
        <v>277517.3</v>
      </c>
      <c r="F72" s="151">
        <f>SUM(F73:F75)</f>
        <v>98717.74000000002</v>
      </c>
      <c r="G72" s="153">
        <f>SUM(G73:G75)</f>
        <v>253558.58000000002</v>
      </c>
      <c r="H72" s="250"/>
      <c r="I72" s="250"/>
      <c r="J72" s="251"/>
      <c r="K72" s="186"/>
    </row>
    <row r="73" spans="1:11" x14ac:dyDescent="0.35">
      <c r="A73" s="305"/>
      <c r="B73" s="252" t="s">
        <v>39</v>
      </c>
      <c r="C73" s="253">
        <v>100000</v>
      </c>
      <c r="D73" s="253">
        <v>100000</v>
      </c>
      <c r="E73" s="274">
        <v>77677</v>
      </c>
      <c r="F73" s="188">
        <f>SUM(D73-E73)</f>
        <v>22323</v>
      </c>
      <c r="G73" s="152">
        <v>53762.51</v>
      </c>
      <c r="H73" s="177">
        <f>SUM(E73/D73*100)</f>
        <v>77.676999999999992</v>
      </c>
      <c r="I73" s="189">
        <f t="shared" ref="I73:J76" si="10">SUM(F73/D73*100)</f>
        <v>22.323</v>
      </c>
      <c r="J73" s="202">
        <f t="shared" si="10"/>
        <v>69.212907295595869</v>
      </c>
      <c r="K73" s="179">
        <f>(D73*100)/$D$76</f>
        <v>0.13411432939029541</v>
      </c>
    </row>
    <row r="74" spans="1:11" x14ac:dyDescent="0.35">
      <c r="A74" s="305"/>
      <c r="B74" s="254" t="s">
        <v>81</v>
      </c>
      <c r="C74" s="255">
        <v>0</v>
      </c>
      <c r="D74" s="256">
        <v>226235.04</v>
      </c>
      <c r="E74" s="275">
        <v>199840.3</v>
      </c>
      <c r="F74" s="188">
        <f>SUM(D74-E74)</f>
        <v>26394.74000000002</v>
      </c>
      <c r="G74" s="257">
        <v>199796.07</v>
      </c>
      <c r="H74" s="177">
        <f>SUM(E74/D74*100)</f>
        <v>88.33304513748179</v>
      </c>
      <c r="I74" s="189">
        <f t="shared" si="10"/>
        <v>11.666954862518212</v>
      </c>
      <c r="J74" s="202">
        <f t="shared" si="10"/>
        <v>99.977867327060665</v>
      </c>
      <c r="K74" s="245"/>
    </row>
    <row r="75" spans="1:11" ht="15" thickBot="1" x14ac:dyDescent="0.4">
      <c r="A75" s="306"/>
      <c r="B75" s="23" t="s">
        <v>35</v>
      </c>
      <c r="C75" s="181">
        <v>50000</v>
      </c>
      <c r="D75" s="181">
        <v>50000</v>
      </c>
      <c r="E75" s="164">
        <v>0</v>
      </c>
      <c r="F75" s="162">
        <f>SUM(D75-E75)</f>
        <v>50000</v>
      </c>
      <c r="G75" s="258">
        <v>0</v>
      </c>
      <c r="H75" s="210">
        <f>SUM(E75/D75*100)</f>
        <v>0</v>
      </c>
      <c r="I75" s="191">
        <f t="shared" si="10"/>
        <v>100</v>
      </c>
      <c r="J75" s="211" t="e">
        <f t="shared" si="10"/>
        <v>#DIV/0!</v>
      </c>
      <c r="K75" s="184">
        <f>SUM(D75/D76)*100</f>
        <v>6.7057164695147706E-2</v>
      </c>
    </row>
    <row r="76" spans="1:11" ht="14.25" customHeight="1" thickBot="1" x14ac:dyDescent="0.4">
      <c r="A76" s="259" t="s">
        <v>25</v>
      </c>
      <c r="B76" s="260" t="s">
        <v>16</v>
      </c>
      <c r="C76" s="154">
        <f>SUM(C10+C13,C15,C18,C22,C28,C34,C36,C41,C45,C48,C51,C56,C61,C64,C68+C72)</f>
        <v>70240299</v>
      </c>
      <c r="D76" s="154">
        <f>SUM(D10+D13,D15,D18,D22,D28,D34,D36,D41,D45,D48,D51,D56,D61,D64,D68+D72)</f>
        <v>74563247.980000004</v>
      </c>
      <c r="E76" s="154">
        <f>SUM(E10+E13,E15,E18,E22,E28,E34,E36,E41,E45,E48,E51,E56,E61,E64,E68+E72)</f>
        <v>56242796.700000003</v>
      </c>
      <c r="F76" s="154">
        <f>SUM(F10+F13,F15,F18,F22,F28,F34,F36,F41,F45,F48,F51,F56,F61,F64,F68+F72)</f>
        <v>62361276.699999988</v>
      </c>
      <c r="G76" s="154">
        <f>SUM(G10+G13,G15,G18,G22,G28,G34,G36,G41,G45,G48,G51,G56,G61,G64,G68+G72)</f>
        <v>41820223.960000008</v>
      </c>
      <c r="H76" s="261">
        <f>SUM(E76/D76*100)</f>
        <v>75.429649624552212</v>
      </c>
      <c r="I76" s="261">
        <f t="shared" si="10"/>
        <v>83.635408045431532</v>
      </c>
      <c r="J76" s="261">
        <f t="shared" si="10"/>
        <v>74.356586823144241</v>
      </c>
      <c r="K76" s="262">
        <f>SUM(K10:K75)</f>
        <v>99.998628757161597</v>
      </c>
    </row>
    <row r="77" spans="1:11" x14ac:dyDescent="0.35">
      <c r="A77" s="310" t="s">
        <v>79</v>
      </c>
      <c r="B77" s="310"/>
      <c r="C77" s="310"/>
      <c r="D77" s="267"/>
      <c r="E77" s="267"/>
      <c r="F77" s="267"/>
      <c r="G77" s="267"/>
      <c r="H77" s="267"/>
      <c r="I77" s="267"/>
      <c r="J77" s="267"/>
      <c r="K77" s="267"/>
    </row>
    <row r="78" spans="1:11" ht="21" x14ac:dyDescent="0.35">
      <c r="A78" s="311" t="s">
        <v>27</v>
      </c>
      <c r="B78" s="311"/>
      <c r="C78" s="311"/>
      <c r="D78" s="267"/>
      <c r="E78" s="267" t="s">
        <v>26</v>
      </c>
      <c r="F78" s="267"/>
      <c r="G78" s="266"/>
      <c r="H78" s="267"/>
      <c r="I78" s="267"/>
      <c r="J78" s="267"/>
      <c r="K78" s="267"/>
    </row>
    <row r="79" spans="1:11" ht="25.75" customHeight="1" x14ac:dyDescent="0.35">
      <c r="A79" s="303" t="s">
        <v>28</v>
      </c>
      <c r="B79" s="303"/>
      <c r="C79" s="303"/>
      <c r="D79" s="44"/>
      <c r="E79" s="44"/>
      <c r="F79" s="44"/>
      <c r="G79" s="44"/>
      <c r="H79" s="44"/>
      <c r="I79" s="44"/>
      <c r="J79" s="44"/>
      <c r="K79" s="44"/>
    </row>
    <row r="80" spans="1:11" ht="3.65" hidden="1" customHeight="1" x14ac:dyDescent="0.35"/>
    <row r="81" ht="97.75" customHeight="1" x14ac:dyDescent="0.35"/>
    <row r="82" ht="114.65" customHeight="1" x14ac:dyDescent="0.35"/>
  </sheetData>
  <mergeCells count="32">
    <mergeCell ref="A15:A17"/>
    <mergeCell ref="A41:A44"/>
    <mergeCell ref="A18:A21"/>
    <mergeCell ref="A22:A27"/>
    <mergeCell ref="A28:A33"/>
    <mergeCell ref="A34:A35"/>
    <mergeCell ref="A1:K1"/>
    <mergeCell ref="A2:K2"/>
    <mergeCell ref="A3:K3"/>
    <mergeCell ref="A4:K4"/>
    <mergeCell ref="A45:A47"/>
    <mergeCell ref="A36:A40"/>
    <mergeCell ref="G8:G9"/>
    <mergeCell ref="F8:F9"/>
    <mergeCell ref="A10:A12"/>
    <mergeCell ref="A13:A14"/>
    <mergeCell ref="H7:K7"/>
    <mergeCell ref="C8:D8"/>
    <mergeCell ref="E8:E9"/>
    <mergeCell ref="A7:A9"/>
    <mergeCell ref="B7:B9"/>
    <mergeCell ref="C7:G7"/>
    <mergeCell ref="A79:C79"/>
    <mergeCell ref="A48:A50"/>
    <mergeCell ref="A51:A55"/>
    <mergeCell ref="A56:A60"/>
    <mergeCell ref="A61:A63"/>
    <mergeCell ref="A72:A75"/>
    <mergeCell ref="A77:C77"/>
    <mergeCell ref="A68:A71"/>
    <mergeCell ref="A78:C78"/>
    <mergeCell ref="A64:A67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Plan1</vt:lpstr>
      <vt:lpstr>jun-24 (4)</vt:lpstr>
      <vt:lpstr> jan-24</vt:lpstr>
      <vt:lpstr> fev-24 </vt:lpstr>
      <vt:lpstr>mar-24</vt:lpstr>
      <vt:lpstr>abril-24</vt:lpstr>
      <vt:lpstr>maio-24 (2)</vt:lpstr>
      <vt:lpstr>jun-24 (3)</vt:lpstr>
      <vt:lpstr>jul-24 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2024-08-06T19:08:02Z</cp:lastPrinted>
  <dcterms:created xsi:type="dcterms:W3CDTF">2016-04-01T19:52:39Z</dcterms:created>
  <dcterms:modified xsi:type="dcterms:W3CDTF">2024-09-05T11:51:45Z</dcterms:modified>
</cp:coreProperties>
</file>