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Execução orçamentaria 2024\"/>
    </mc:Choice>
  </mc:AlternateContent>
  <xr:revisionPtr revIDLastSave="0" documentId="8_{0694B87A-F96F-437F-9595-57178A31B48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 jan-24" sheetId="25" r:id="rId1"/>
    <sheet name=" fev-24 " sheetId="38" r:id="rId2"/>
    <sheet name="mar-24" sheetId="39" r:id="rId3"/>
    <sheet name="abril-24" sheetId="4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40" l="1"/>
  <c r="D10" i="40"/>
  <c r="F43" i="40"/>
  <c r="I43" i="40" s="1"/>
  <c r="F64" i="40"/>
  <c r="J73" i="40"/>
  <c r="H73" i="40"/>
  <c r="F73" i="40"/>
  <c r="I73" i="40" s="1"/>
  <c r="J72" i="40"/>
  <c r="H72" i="40"/>
  <c r="F72" i="40"/>
  <c r="I72" i="40" s="1"/>
  <c r="J71" i="40"/>
  <c r="H71" i="40"/>
  <c r="F71" i="40"/>
  <c r="F70" i="40" s="1"/>
  <c r="G70" i="40"/>
  <c r="E70" i="40"/>
  <c r="D70" i="40"/>
  <c r="C70" i="40"/>
  <c r="J69" i="40"/>
  <c r="H69" i="40"/>
  <c r="F69" i="40"/>
  <c r="I69" i="40" s="1"/>
  <c r="J68" i="40"/>
  <c r="H68" i="40"/>
  <c r="F68" i="40"/>
  <c r="I68" i="40" s="1"/>
  <c r="J67" i="40"/>
  <c r="H67" i="40"/>
  <c r="F67" i="40"/>
  <c r="I67" i="40" s="1"/>
  <c r="G66" i="40"/>
  <c r="E66" i="40"/>
  <c r="C66" i="40"/>
  <c r="J65" i="40"/>
  <c r="H65" i="40"/>
  <c r="F65" i="40"/>
  <c r="I65" i="40" s="1"/>
  <c r="J64" i="40"/>
  <c r="H64" i="40"/>
  <c r="G63" i="40"/>
  <c r="E63" i="40"/>
  <c r="D63" i="40"/>
  <c r="C63" i="40"/>
  <c r="J62" i="40"/>
  <c r="H62" i="40"/>
  <c r="F62" i="40"/>
  <c r="I62" i="40" s="1"/>
  <c r="J61" i="40"/>
  <c r="H61" i="40"/>
  <c r="F61" i="40"/>
  <c r="I61" i="40" s="1"/>
  <c r="G60" i="40"/>
  <c r="E60" i="40"/>
  <c r="D60" i="40"/>
  <c r="C60" i="40"/>
  <c r="J59" i="40"/>
  <c r="H59" i="40"/>
  <c r="F59" i="40"/>
  <c r="I59" i="40" s="1"/>
  <c r="J58" i="40"/>
  <c r="H58" i="40"/>
  <c r="F58" i="40"/>
  <c r="I58" i="40" s="1"/>
  <c r="J57" i="40"/>
  <c r="H57" i="40"/>
  <c r="F57" i="40"/>
  <c r="I57" i="40" s="1"/>
  <c r="J56" i="40"/>
  <c r="H56" i="40"/>
  <c r="F56" i="40"/>
  <c r="I56" i="40" s="1"/>
  <c r="G55" i="40"/>
  <c r="E55" i="40"/>
  <c r="D55" i="40"/>
  <c r="C55" i="40"/>
  <c r="J54" i="40"/>
  <c r="H54" i="40"/>
  <c r="F54" i="40"/>
  <c r="I54" i="40" s="1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G50" i="40"/>
  <c r="E50" i="40"/>
  <c r="D50" i="40"/>
  <c r="C50" i="40"/>
  <c r="J49" i="40"/>
  <c r="H49" i="40"/>
  <c r="F49" i="40"/>
  <c r="I49" i="40" s="1"/>
  <c r="J48" i="40"/>
  <c r="H48" i="40"/>
  <c r="F48" i="40"/>
  <c r="I48" i="40" s="1"/>
  <c r="G47" i="40"/>
  <c r="E47" i="40"/>
  <c r="D47" i="40"/>
  <c r="C47" i="40"/>
  <c r="J46" i="40"/>
  <c r="H46" i="40"/>
  <c r="F46" i="40"/>
  <c r="I46" i="40" s="1"/>
  <c r="J45" i="40"/>
  <c r="H45" i="40"/>
  <c r="F45" i="40"/>
  <c r="I45" i="40" s="1"/>
  <c r="G44" i="40"/>
  <c r="E44" i="40"/>
  <c r="D44" i="40"/>
  <c r="C44" i="40"/>
  <c r="J43" i="40"/>
  <c r="H43" i="40"/>
  <c r="J42" i="40"/>
  <c r="H42" i="40"/>
  <c r="F42" i="40"/>
  <c r="I42" i="40" s="1"/>
  <c r="J41" i="40"/>
  <c r="H41" i="40"/>
  <c r="F41" i="40"/>
  <c r="I41" i="40" s="1"/>
  <c r="G40" i="40"/>
  <c r="E40" i="40"/>
  <c r="D40" i="40"/>
  <c r="C40" i="40"/>
  <c r="J39" i="40"/>
  <c r="H39" i="40"/>
  <c r="F39" i="40"/>
  <c r="I39" i="40" s="1"/>
  <c r="J38" i="40"/>
  <c r="H38" i="40"/>
  <c r="F38" i="40"/>
  <c r="I38" i="40" s="1"/>
  <c r="J37" i="40"/>
  <c r="H37" i="40"/>
  <c r="F37" i="40"/>
  <c r="I37" i="40" s="1"/>
  <c r="G36" i="40"/>
  <c r="E36" i="40"/>
  <c r="D36" i="40"/>
  <c r="C36" i="40"/>
  <c r="J35" i="40"/>
  <c r="I35" i="40"/>
  <c r="H35" i="40"/>
  <c r="F35" i="40"/>
  <c r="G34" i="40"/>
  <c r="E34" i="40"/>
  <c r="D34" i="40"/>
  <c r="C34" i="40"/>
  <c r="J33" i="40"/>
  <c r="I33" i="40"/>
  <c r="H33" i="40"/>
  <c r="F33" i="40"/>
  <c r="J32" i="40"/>
  <c r="H32" i="40"/>
  <c r="F32" i="40"/>
  <c r="I32" i="40" s="1"/>
  <c r="J31" i="40"/>
  <c r="H31" i="40"/>
  <c r="F31" i="40"/>
  <c r="I31" i="40" s="1"/>
  <c r="J30" i="40"/>
  <c r="H30" i="40"/>
  <c r="F30" i="40"/>
  <c r="I30" i="40" s="1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J23" i="40"/>
  <c r="H23" i="40"/>
  <c r="F23" i="40"/>
  <c r="I23" i="40" s="1"/>
  <c r="G22" i="40"/>
  <c r="E22" i="40"/>
  <c r="D22" i="40"/>
  <c r="C22" i="40"/>
  <c r="J21" i="40"/>
  <c r="H21" i="40"/>
  <c r="F21" i="40"/>
  <c r="I21" i="40" s="1"/>
  <c r="J20" i="40"/>
  <c r="H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G13" i="40"/>
  <c r="E13" i="40"/>
  <c r="D13" i="40"/>
  <c r="C13" i="40"/>
  <c r="J12" i="40"/>
  <c r="H12" i="40"/>
  <c r="F12" i="40"/>
  <c r="I12" i="40" s="1"/>
  <c r="J11" i="40"/>
  <c r="H11" i="40"/>
  <c r="F11" i="40"/>
  <c r="I11" i="40" s="1"/>
  <c r="G10" i="40"/>
  <c r="E10" i="40"/>
  <c r="C10" i="40"/>
  <c r="G36" i="39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 s="1"/>
  <c r="H26" i="39"/>
  <c r="F26" i="39"/>
  <c r="I26" i="39" s="1"/>
  <c r="F58" i="39"/>
  <c r="I58" i="39" s="1"/>
  <c r="J73" i="39"/>
  <c r="H73" i="39"/>
  <c r="F73" i="39"/>
  <c r="I73" i="39" s="1"/>
  <c r="J71" i="39"/>
  <c r="H71" i="39"/>
  <c r="F71" i="39"/>
  <c r="I71" i="39" s="1"/>
  <c r="G70" i="39"/>
  <c r="E70" i="39"/>
  <c r="D70" i="39"/>
  <c r="C70" i="39"/>
  <c r="J68" i="39"/>
  <c r="H68" i="39"/>
  <c r="F68" i="39"/>
  <c r="I68" i="39" s="1"/>
  <c r="J67" i="39"/>
  <c r="H67" i="39"/>
  <c r="F67" i="39"/>
  <c r="I67" i="39" s="1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I59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I52" i="39" s="1"/>
  <c r="J51" i="39"/>
  <c r="H51" i="39"/>
  <c r="F51" i="39"/>
  <c r="G50" i="39"/>
  <c r="E50" i="39"/>
  <c r="D50" i="39"/>
  <c r="C50" i="39"/>
  <c r="J49" i="39"/>
  <c r="H49" i="39"/>
  <c r="F49" i="39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 s="1"/>
  <c r="G34" i="39"/>
  <c r="E34" i="39"/>
  <c r="D34" i="39"/>
  <c r="C34" i="39"/>
  <c r="J33" i="39"/>
  <c r="H33" i="39"/>
  <c r="F33" i="39"/>
  <c r="I33" i="39" s="1"/>
  <c r="J31" i="39"/>
  <c r="H31" i="39"/>
  <c r="F31" i="39"/>
  <c r="I31" i="39" s="1"/>
  <c r="J30" i="39"/>
  <c r="H30" i="39"/>
  <c r="F30" i="39"/>
  <c r="I30" i="39" s="1"/>
  <c r="J29" i="39"/>
  <c r="H29" i="39"/>
  <c r="F29" i="39"/>
  <c r="I29" i="39" s="1"/>
  <c r="G28" i="39"/>
  <c r="E28" i="39"/>
  <c r="D28" i="39"/>
  <c r="C28" i="39"/>
  <c r="J27" i="39"/>
  <c r="H27" i="39"/>
  <c r="F27" i="39"/>
  <c r="I27" i="39" s="1"/>
  <c r="J25" i="39"/>
  <c r="H25" i="39"/>
  <c r="F25" i="39"/>
  <c r="I25" i="39" s="1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I20" i="39" s="1"/>
  <c r="J19" i="39"/>
  <c r="H19" i="39"/>
  <c r="F19" i="39"/>
  <c r="I19" i="39" s="1"/>
  <c r="G18" i="39"/>
  <c r="E18" i="39"/>
  <c r="D18" i="39"/>
  <c r="C18" i="39"/>
  <c r="J17" i="39"/>
  <c r="H17" i="39"/>
  <c r="F17" i="39"/>
  <c r="I17" i="39" s="1"/>
  <c r="J16" i="39"/>
  <c r="H16" i="39"/>
  <c r="F16" i="39"/>
  <c r="G15" i="39"/>
  <c r="E15" i="39"/>
  <c r="D15" i="39"/>
  <c r="C15" i="39"/>
  <c r="J14" i="39"/>
  <c r="H14" i="39"/>
  <c r="F14" i="39"/>
  <c r="F13" i="39" s="1"/>
  <c r="G13" i="39"/>
  <c r="E13" i="39"/>
  <c r="D13" i="39"/>
  <c r="C13" i="39"/>
  <c r="J12" i="39"/>
  <c r="H12" i="39"/>
  <c r="F12" i="39"/>
  <c r="I12" i="39" s="1"/>
  <c r="J11" i="39"/>
  <c r="H11" i="39"/>
  <c r="F11" i="39"/>
  <c r="I11" i="39" s="1"/>
  <c r="G10" i="39"/>
  <c r="E10" i="39"/>
  <c r="C10" i="39"/>
  <c r="J29" i="38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F61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 s="1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 s="1"/>
  <c r="G43" i="38"/>
  <c r="E43" i="38"/>
  <c r="D43" i="38"/>
  <c r="C43" i="38"/>
  <c r="J42" i="38"/>
  <c r="H42" i="38"/>
  <c r="F42" i="38"/>
  <c r="I42" i="38" s="1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G21" i="38"/>
  <c r="E21" i="38"/>
  <c r="D21" i="38"/>
  <c r="C21" i="38"/>
  <c r="J20" i="38"/>
  <c r="H20" i="38"/>
  <c r="F20" i="38"/>
  <c r="J19" i="38"/>
  <c r="H19" i="38"/>
  <c r="F19" i="38"/>
  <c r="I19" i="38" s="1"/>
  <c r="J18" i="38"/>
  <c r="H18" i="38"/>
  <c r="F18" i="38"/>
  <c r="I18" i="38" s="1"/>
  <c r="G17" i="38"/>
  <c r="E17" i="38"/>
  <c r="D17" i="38"/>
  <c r="C17" i="38"/>
  <c r="J16" i="38"/>
  <c r="H16" i="38"/>
  <c r="F16" i="38"/>
  <c r="I16" i="38" s="1"/>
  <c r="J15" i="38"/>
  <c r="H15" i="38"/>
  <c r="F15" i="38"/>
  <c r="I15" i="38" s="1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 s="1"/>
  <c r="G9" i="38"/>
  <c r="E9" i="38"/>
  <c r="C9" i="38"/>
  <c r="J11" i="25"/>
  <c r="I10" i="25"/>
  <c r="H10" i="25"/>
  <c r="E32" i="25"/>
  <c r="C32" i="25"/>
  <c r="J33" i="25"/>
  <c r="I33" i="25"/>
  <c r="F33" i="25"/>
  <c r="F34" i="25"/>
  <c r="D32" i="25"/>
  <c r="F36" i="40" l="1"/>
  <c r="F66" i="40"/>
  <c r="F63" i="40"/>
  <c r="D74" i="40"/>
  <c r="K45" i="40" s="1"/>
  <c r="F34" i="40"/>
  <c r="G74" i="40"/>
  <c r="C74" i="40"/>
  <c r="I64" i="40"/>
  <c r="I71" i="40"/>
  <c r="F50" i="40"/>
  <c r="F40" i="40"/>
  <c r="F22" i="40"/>
  <c r="E74" i="40"/>
  <c r="F47" i="40"/>
  <c r="F55" i="40"/>
  <c r="F60" i="40"/>
  <c r="F13" i="40"/>
  <c r="F18" i="40"/>
  <c r="F28" i="40"/>
  <c r="F44" i="40"/>
  <c r="F15" i="40"/>
  <c r="I24" i="40"/>
  <c r="F36" i="39"/>
  <c r="F40" i="39"/>
  <c r="F34" i="39"/>
  <c r="F15" i="39"/>
  <c r="F22" i="39"/>
  <c r="D74" i="39"/>
  <c r="I16" i="39"/>
  <c r="I24" i="39"/>
  <c r="F50" i="39"/>
  <c r="F47" i="39"/>
  <c r="F66" i="39"/>
  <c r="C74" i="39"/>
  <c r="F60" i="39"/>
  <c r="I51" i="39"/>
  <c r="G74" i="39"/>
  <c r="F55" i="39"/>
  <c r="F63" i="39"/>
  <c r="E74" i="39"/>
  <c r="I14" i="39"/>
  <c r="F18" i="39"/>
  <c r="I41" i="39"/>
  <c r="F44" i="39"/>
  <c r="I49" i="39"/>
  <c r="I62" i="39"/>
  <c r="F28" i="39"/>
  <c r="F70" i="39"/>
  <c r="F55" i="38"/>
  <c r="F50" i="38"/>
  <c r="G67" i="38"/>
  <c r="F33" i="38"/>
  <c r="F31" i="38"/>
  <c r="D67" i="38"/>
  <c r="K53" i="38" s="1"/>
  <c r="I56" i="38"/>
  <c r="C67" i="38"/>
  <c r="F58" i="38"/>
  <c r="F17" i="38"/>
  <c r="F36" i="38"/>
  <c r="F46" i="38"/>
  <c r="F21" i="38"/>
  <c r="I20" i="38"/>
  <c r="E67" i="38"/>
  <c r="F12" i="38"/>
  <c r="I22" i="38"/>
  <c r="F26" i="38"/>
  <c r="I54" i="38"/>
  <c r="I62" i="38"/>
  <c r="F43" i="38"/>
  <c r="I13" i="38"/>
  <c r="I37" i="38"/>
  <c r="F40" i="38"/>
  <c r="I59" i="38"/>
  <c r="F64" i="38"/>
  <c r="F14" i="38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41" i="40" l="1"/>
  <c r="K23" i="40"/>
  <c r="K64" i="40"/>
  <c r="K73" i="40"/>
  <c r="K53" i="40"/>
  <c r="H74" i="40"/>
  <c r="K39" i="40"/>
  <c r="K35" i="40"/>
  <c r="K43" i="40"/>
  <c r="K26" i="40"/>
  <c r="K65" i="40"/>
  <c r="K67" i="40"/>
  <c r="K51" i="40"/>
  <c r="K71" i="40"/>
  <c r="K42" i="40"/>
  <c r="K52" i="40"/>
  <c r="K30" i="40"/>
  <c r="K24" i="40"/>
  <c r="K14" i="40"/>
  <c r="K38" i="40"/>
  <c r="K29" i="40"/>
  <c r="K11" i="40"/>
  <c r="K20" i="40"/>
  <c r="K46" i="40"/>
  <c r="K48" i="40"/>
  <c r="K37" i="40"/>
  <c r="K31" i="40"/>
  <c r="K49" i="40"/>
  <c r="K27" i="40"/>
  <c r="K25" i="40"/>
  <c r="K57" i="40"/>
  <c r="K62" i="40"/>
  <c r="K32" i="40"/>
  <c r="K16" i="40"/>
  <c r="K33" i="40"/>
  <c r="K54" i="40"/>
  <c r="K56" i="40"/>
  <c r="J74" i="40"/>
  <c r="F74" i="40"/>
  <c r="I74" i="40" s="1"/>
  <c r="K38" i="39"/>
  <c r="K53" i="39"/>
  <c r="K71" i="39"/>
  <c r="K32" i="39"/>
  <c r="K29" i="39"/>
  <c r="K48" i="39"/>
  <c r="K16" i="39"/>
  <c r="K64" i="39"/>
  <c r="K35" i="39"/>
  <c r="K25" i="39"/>
  <c r="K56" i="39"/>
  <c r="H74" i="39"/>
  <c r="K30" i="39"/>
  <c r="K57" i="39"/>
  <c r="K49" i="39"/>
  <c r="K11" i="39"/>
  <c r="K51" i="39"/>
  <c r="K14" i="39"/>
  <c r="K20" i="39"/>
  <c r="K62" i="39"/>
  <c r="K27" i="39"/>
  <c r="K73" i="39"/>
  <c r="K43" i="39"/>
  <c r="K24" i="39"/>
  <c r="K41" i="39"/>
  <c r="K58" i="39"/>
  <c r="K67" i="39"/>
  <c r="K42" i="39"/>
  <c r="K26" i="39"/>
  <c r="K54" i="39"/>
  <c r="K37" i="39"/>
  <c r="K65" i="39"/>
  <c r="K45" i="39"/>
  <c r="K31" i="39"/>
  <c r="K46" i="39"/>
  <c r="K52" i="39"/>
  <c r="K39" i="39"/>
  <c r="K33" i="39"/>
  <c r="K23" i="39"/>
  <c r="F74" i="39"/>
  <c r="I74" i="39" s="1"/>
  <c r="J74" i="39"/>
  <c r="K24" i="38"/>
  <c r="K29" i="38"/>
  <c r="K51" i="38"/>
  <c r="K35" i="38"/>
  <c r="K54" i="38"/>
  <c r="K60" i="38"/>
  <c r="K62" i="38"/>
  <c r="H67" i="38"/>
  <c r="K65" i="38"/>
  <c r="K59" i="38"/>
  <c r="K57" i="38"/>
  <c r="K47" i="38"/>
  <c r="K41" i="38"/>
  <c r="K22" i="38"/>
  <c r="K28" i="38"/>
  <c r="K56" i="38"/>
  <c r="K19" i="38"/>
  <c r="K15" i="38"/>
  <c r="K25" i="38"/>
  <c r="K48" i="38"/>
  <c r="K39" i="38"/>
  <c r="K27" i="38"/>
  <c r="K44" i="38"/>
  <c r="K49" i="38"/>
  <c r="K38" i="38"/>
  <c r="K37" i="38"/>
  <c r="K42" i="38"/>
  <c r="K52" i="38"/>
  <c r="K13" i="38"/>
  <c r="K16" i="38"/>
  <c r="K32" i="38"/>
  <c r="K34" i="38"/>
  <c r="K23" i="38"/>
  <c r="K30" i="38"/>
  <c r="K45" i="38"/>
  <c r="K10" i="38"/>
  <c r="K66" i="38"/>
  <c r="J67" i="38"/>
  <c r="F67" i="38"/>
  <c r="I67" i="38" s="1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J54" i="25"/>
  <c r="H54" i="25"/>
  <c r="F54" i="25"/>
  <c r="I54" i="25" s="1"/>
  <c r="G53" i="25"/>
  <c r="E53" i="25"/>
  <c r="D53" i="25"/>
  <c r="C53" i="25"/>
  <c r="J52" i="25"/>
  <c r="H52" i="25"/>
  <c r="F52" i="25"/>
  <c r="I52" i="25" s="1"/>
  <c r="J51" i="25"/>
  <c r="H51" i="25"/>
  <c r="F51" i="25"/>
  <c r="I51" i="25" s="1"/>
  <c r="J50" i="25"/>
  <c r="H50" i="25"/>
  <c r="F50" i="25"/>
  <c r="I50" i="25" s="1"/>
  <c r="G49" i="25"/>
  <c r="E49" i="25"/>
  <c r="D49" i="25"/>
  <c r="C49" i="25"/>
  <c r="J48" i="25"/>
  <c r="H48" i="25"/>
  <c r="F48" i="25"/>
  <c r="I48" i="25" s="1"/>
  <c r="J47" i="25"/>
  <c r="H47" i="25"/>
  <c r="F47" i="25"/>
  <c r="I47" i="25" s="1"/>
  <c r="J46" i="25"/>
  <c r="H46" i="25"/>
  <c r="F46" i="25"/>
  <c r="I46" i="25" s="1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I34" i="25"/>
  <c r="G32" i="25"/>
  <c r="F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 s="1"/>
  <c r="J10" i="25"/>
  <c r="F10" i="25"/>
  <c r="G9" i="25"/>
  <c r="E9" i="25"/>
  <c r="C9" i="25"/>
  <c r="C65" i="25" s="1"/>
  <c r="K74" i="40" l="1"/>
  <c r="K74" i="39"/>
  <c r="K67" i="38"/>
  <c r="G65" i="25"/>
  <c r="I23" i="25"/>
  <c r="F22" i="25"/>
  <c r="I19" i="25"/>
  <c r="F18" i="25"/>
  <c r="F26" i="25"/>
  <c r="F35" i="25"/>
  <c r="F53" i="25"/>
  <c r="F42" i="25"/>
  <c r="I55" i="25"/>
  <c r="F49" i="25"/>
  <c r="F30" i="25"/>
  <c r="D65" i="25"/>
  <c r="E65" i="25"/>
  <c r="F45" i="25"/>
  <c r="F62" i="25"/>
  <c r="I64" i="25"/>
  <c r="F12" i="25"/>
  <c r="I27" i="25"/>
  <c r="I36" i="25"/>
  <c r="F39" i="25"/>
  <c r="I44" i="25"/>
  <c r="F59" i="25"/>
  <c r="F15" i="25"/>
  <c r="F56" i="25"/>
  <c r="K25" i="25" l="1"/>
  <c r="K33" i="25"/>
  <c r="J65" i="25"/>
  <c r="K64" i="25"/>
  <c r="K58" i="25"/>
  <c r="K16" i="25"/>
  <c r="K41" i="25"/>
  <c r="K13" i="25"/>
  <c r="K20" i="25"/>
  <c r="K27" i="25"/>
  <c r="K51" i="25"/>
  <c r="K28" i="25"/>
  <c r="K23" i="25"/>
  <c r="K63" i="25"/>
  <c r="K17" i="25"/>
  <c r="K40" i="25"/>
  <c r="K55" i="25"/>
  <c r="K31" i="25"/>
  <c r="K24" i="25"/>
  <c r="K36" i="25"/>
  <c r="K34" i="25"/>
  <c r="K37" i="25"/>
  <c r="K44" i="25"/>
  <c r="K50" i="25"/>
  <c r="K57" i="25"/>
  <c r="K48" i="25"/>
  <c r="K54" i="25"/>
  <c r="K29" i="25"/>
  <c r="K52" i="25"/>
  <c r="K38" i="25"/>
  <c r="K60" i="25"/>
  <c r="K43" i="25"/>
  <c r="K10" i="25"/>
  <c r="K46" i="25"/>
  <c r="K14" i="25"/>
  <c r="K47" i="25"/>
  <c r="H65" i="25"/>
  <c r="F65" i="25"/>
  <c r="I65" i="25" s="1"/>
  <c r="K65" i="25" l="1"/>
</calcChain>
</file>

<file path=xl/sharedStrings.xml><?xml version="1.0" encoding="utf-8"?>
<sst xmlns="http://schemas.openxmlformats.org/spreadsheetml/2006/main" count="354" uniqueCount="73">
  <si>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</si>
  <si>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</si>
  <si>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</si>
  <si>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</si>
  <si>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</si>
  <si>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</si>
  <si>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</si>
  <si>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</si>
  <si>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</si>
  <si>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</si>
  <si>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</si>
  <si>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</si>
  <si>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</si>
  <si>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</si>
  <si>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</si>
  <si>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</si>
  <si>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</si>
  <si>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</si>
  <si>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</si>
  <si>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</si>
  <si>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</si>
  <si>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</si>
  <si>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</si>
  <si>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</si>
  <si>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</si>
  <si>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</si>
  <si>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</si>
  <si>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</si>
  <si>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</si>
  <si>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</si>
  <si>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</si>
  <si>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</si>
  <si>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</si>
  <si>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</si>
  <si>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</si>
  <si>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</si>
  <si>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</si>
  <si>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</si>
  <si>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</si>
  <si>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</si>
  <si>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</si>
  <si>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</si>
  <si>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</si>
  <si>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</si>
  <si>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</si>
  <si>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</si>
  <si>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</si>
  <si>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</si>
  <si>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</si>
  <si>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</si>
  <si>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</si>
  <si>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</si>
  <si>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</si>
  <si>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</si>
  <si>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</si>
  <si>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</si>
  <si>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</si>
  <si>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</si>
  <si>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</si>
  <si>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</si>
  <si>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</si>
  <si>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</si>
  <si>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</si>
  <si>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</si>
  <si>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</si>
  <si>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</si>
  <si>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</si>
  <si>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</si>
  <si>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</si>
  <si>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</si>
  <si>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</si>
  <si>
    <t>POSIÇÃO: 01/janeiro  a 30/abril/2024</t>
  </si>
  <si>
    <t>Fonte: I-GESP/SEFAZ - 02.05.2024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</si>
</sst>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4" borderId="19" xfId="0" applyFill="1" applyBorder="1"/>
    <xf numFmtId="43" fontId="1" fillId="4" borderId="29" xfId="1" applyFont="1" applyFill="1" applyBorder="1" applyAlignment="1"/>
    <xf numFmtId="164" fontId="1" fillId="4" borderId="27" xfId="1" applyNumberFormat="1" applyFont="1" applyFill="1" applyBorder="1" applyAlignment="1"/>
    <xf numFmtId="164" fontId="0" fillId="0" borderId="27" xfId="1" applyNumberFormat="1" applyFont="1" applyFill="1" applyBorder="1"/>
    <xf numFmtId="0" fontId="0" fillId="0" borderId="39" xfId="0" applyBorder="1"/>
    <xf numFmtId="43" fontId="0" fillId="0" borderId="40" xfId="1" applyFont="1" applyFill="1" applyBorder="1"/>
    <xf numFmtId="4" fontId="0" fillId="0" borderId="40" xfId="0" applyNumberFormat="1" applyBorder="1"/>
    <xf numFmtId="43" fontId="1" fillId="0" borderId="40" xfId="1" applyFont="1" applyFill="1" applyBorder="1"/>
    <xf numFmtId="164" fontId="0" fillId="0" borderId="41" xfId="0" applyNumberFormat="1" applyBorder="1"/>
    <xf numFmtId="43" fontId="0" fillId="0" borderId="41" xfId="0" applyNumberFormat="1" applyBorder="1"/>
    <xf numFmtId="4" fontId="0" fillId="0" borderId="41" xfId="0" applyNumberFormat="1" applyBorder="1"/>
    <xf numFmtId="2" fontId="0" fillId="0" borderId="42" xfId="0" applyNumberFormat="1" applyBorder="1"/>
    <xf numFmtId="164" fontId="0" fillId="0" borderId="40" xfId="1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34" xfId="1" applyNumberFormat="1" applyFont="1" applyFill="1" applyBorder="1"/>
    <xf numFmtId="43" fontId="0" fillId="0" borderId="28" xfId="1" applyFont="1" applyFill="1" applyBorder="1"/>
    <xf numFmtId="164" fontId="0" fillId="0" borderId="29" xfId="1" applyNumberFormat="1" applyFont="1" applyFill="1" applyBorder="1"/>
    <xf numFmtId="0" fontId="0" fillId="4" borderId="43" xfId="0" applyFill="1" applyBorder="1"/>
    <xf numFmtId="43" fontId="1" fillId="4" borderId="11" xfId="1" applyFont="1" applyFill="1" applyBorder="1" applyAlignment="1"/>
    <xf numFmtId="4" fontId="0" fillId="0" borderId="11" xfId="0" applyNumberFormat="1" applyBorder="1"/>
    <xf numFmtId="2" fontId="0" fillId="0" borderId="45" xfId="0" applyNumberFormat="1" applyBorder="1"/>
    <xf numFmtId="164" fontId="1" fillId="4" borderId="11" xfId="1" applyNumberFormat="1" applyFont="1" applyFill="1" applyBorder="1" applyAlignment="1"/>
    <xf numFmtId="164" fontId="0" fillId="4" borderId="44" xfId="1" applyNumberFormat="1" applyFont="1" applyFill="1" applyBorder="1" applyAlignment="1"/>
    <xf numFmtId="164" fontId="1" fillId="4" borderId="29" xfId="1" applyNumberFormat="1" applyFont="1" applyFill="1" applyBorder="1" applyAlignment="1"/>
    <xf numFmtId="164" fontId="1" fillId="0" borderId="21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9-4C09-9B52-340155020EF9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9-4C09-9B52-340155020EF9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9-4C09-9B52-340155020EF9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9-4C09-9B52-340155020EF9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9-4C09-9B52-340155020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9-4C09-9B52-34015502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8-42A4-99E6-229DC707BAD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8-42A4-99E6-229DC707BAD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C8-42A4-99E6-229DC707BAD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8-42A4-99E6-229DC707BAD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8-42A4-99E6-229DC707B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C8-42A4-99E6-229DC707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1-45B1-8121-A07CB84EA483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1-45B1-8121-A07CB84EA483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1-45B1-8121-A07CB84EA483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1-45B1-8121-A07CB84EA483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1-45B1-8121-A07CB84EA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72029157.970000014</c:v>
                </c:pt>
                <c:pt idx="2">
                  <c:v>36684478.519999996</c:v>
                </c:pt>
                <c:pt idx="3">
                  <c:v>64648628.389999993</c:v>
                </c:pt>
                <c:pt idx="4">
                  <c:v>17165343.309999999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1-45B1-8121-A07CB84E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99B9816D-FA1D-4C16-9DDA-CC992BCBB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83</xdr:row>
      <xdr:rowOff>66675</xdr:rowOff>
    </xdr:from>
    <xdr:to>
      <xdr:col>10</xdr:col>
      <xdr:colOff>0</xdr:colOff>
      <xdr:row>98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42E5BD-8B9B-43CD-9B53-CFBD0A91E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36CB5F5E-967E-4A76-9B32-67222F683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66675</xdr:rowOff>
    </xdr:from>
    <xdr:to>
      <xdr:col>10</xdr:col>
      <xdr:colOff>0</xdr:colOff>
      <xdr:row>94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65B626-F724-4A44-9918-C261C6187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F2B8327C-04E5-4E79-9FBA-A10A00FA67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66675</xdr:rowOff>
    </xdr:from>
    <xdr:to>
      <xdr:col>10</xdr:col>
      <xdr:colOff>0</xdr:colOff>
      <xdr:row>94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70A92D-CB0E-478E-A234-C0BB1A685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view="pageLayout" topLeftCell="A55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35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35">
      <c r="A3" s="118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5">
      <c r="A4" s="118" t="s">
        <v>40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119" t="s">
        <v>1</v>
      </c>
      <c r="B6" s="122" t="s">
        <v>2</v>
      </c>
      <c r="C6" s="125" t="s">
        <v>3</v>
      </c>
      <c r="D6" s="125"/>
      <c r="E6" s="125"/>
      <c r="F6" s="125"/>
      <c r="G6" s="126"/>
      <c r="H6" s="127" t="s">
        <v>13</v>
      </c>
      <c r="I6" s="128"/>
      <c r="J6" s="129"/>
      <c r="K6" s="130"/>
    </row>
    <row r="7" spans="1:11" x14ac:dyDescent="0.35">
      <c r="A7" s="120"/>
      <c r="B7" s="123"/>
      <c r="C7" s="131" t="s">
        <v>20</v>
      </c>
      <c r="D7" s="132"/>
      <c r="E7" s="132" t="s">
        <v>4</v>
      </c>
      <c r="F7" s="132" t="s">
        <v>21</v>
      </c>
      <c r="G7" s="137" t="s">
        <v>22</v>
      </c>
      <c r="H7" s="13"/>
      <c r="I7" s="14"/>
      <c r="J7" s="14"/>
      <c r="K7" s="27"/>
    </row>
    <row r="8" spans="1:11" ht="29.5" thickBot="1" x14ac:dyDescent="0.4">
      <c r="A8" s="121"/>
      <c r="B8" s="124"/>
      <c r="C8" s="46" t="s">
        <v>19</v>
      </c>
      <c r="D8" s="28" t="s">
        <v>29</v>
      </c>
      <c r="E8" s="133"/>
      <c r="F8" s="133"/>
      <c r="G8" s="138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34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135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136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134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 t="shared" ref="F12:G12" si="0">SUM(F13:F14)</f>
        <v>141363.54999999999</v>
      </c>
      <c r="G12" s="64">
        <f t="shared" si="0"/>
        <v>110922.71</v>
      </c>
      <c r="H12" s="57"/>
      <c r="I12" s="57"/>
      <c r="J12" s="57"/>
      <c r="K12" s="62"/>
    </row>
    <row r="13" spans="1:11" x14ac:dyDescent="0.35">
      <c r="A13" s="135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1">SUM(E13/D13*100)</f>
        <v>0</v>
      </c>
      <c r="I13" s="53">
        <f t="shared" ref="I13:J65" si="2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136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1"/>
        <v>#DIV/0!</v>
      </c>
      <c r="I14" s="32" t="e">
        <f t="shared" si="2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134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 t="shared" ref="F15:G15" si="3">SUM(F16:F17)</f>
        <v>439316.33999999997</v>
      </c>
      <c r="G15" s="64">
        <f t="shared" si="3"/>
        <v>30652.66</v>
      </c>
      <c r="H15" s="57"/>
      <c r="I15" s="57"/>
      <c r="J15" s="57"/>
      <c r="K15" s="62"/>
    </row>
    <row r="16" spans="1:11" x14ac:dyDescent="0.35">
      <c r="A16" s="135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2" t="e">
        <f t="shared" si="1"/>
        <v>#DIV/0!</v>
      </c>
      <c r="I16" s="52" t="e">
        <f t="shared" si="2"/>
        <v>#DIV/0!</v>
      </c>
      <c r="J16" s="52" t="e">
        <f t="shared" si="2"/>
        <v>#DIV/0!</v>
      </c>
      <c r="K16" s="54">
        <f>(D16*100)/$D$65</f>
        <v>0</v>
      </c>
    </row>
    <row r="17" spans="1:11" ht="15" thickBot="1" x14ac:dyDescent="0.4">
      <c r="A17" s="136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4"/>
        <v>439316.33999999997</v>
      </c>
      <c r="G17" s="20">
        <v>30652.66</v>
      </c>
      <c r="H17" s="21">
        <f t="shared" si="1"/>
        <v>12.136732</v>
      </c>
      <c r="I17" s="21">
        <f t="shared" si="2"/>
        <v>87.863267999999991</v>
      </c>
      <c r="J17" s="21">
        <f t="shared" si="2"/>
        <v>50.512213666743236</v>
      </c>
      <c r="K17" s="22">
        <f>(D17*100)/$D$65</f>
        <v>0.71184207231236307</v>
      </c>
    </row>
    <row r="18" spans="1:11" ht="15" thickBot="1" x14ac:dyDescent="0.4">
      <c r="A18" s="134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135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4"/>
        <v>2189754.4</v>
      </c>
      <c r="G19" s="51">
        <v>2100</v>
      </c>
      <c r="H19" s="53">
        <f t="shared" si="1"/>
        <v>22.330984439271447</v>
      </c>
      <c r="I19" s="53">
        <f t="shared" si="2"/>
        <v>77.669015560728553</v>
      </c>
      <c r="J19" s="53">
        <f t="shared" si="2"/>
        <v>0.33355220711495448</v>
      </c>
      <c r="K19" s="54">
        <v>4.8</v>
      </c>
    </row>
    <row r="20" spans="1:11" ht="15" thickBot="1" x14ac:dyDescent="0.4">
      <c r="A20" s="135"/>
      <c r="B20" s="26" t="s">
        <v>33</v>
      </c>
      <c r="C20" s="17"/>
      <c r="D20" s="17"/>
      <c r="E20" s="20">
        <v>0</v>
      </c>
      <c r="F20" s="19">
        <f t="shared" si="4"/>
        <v>0</v>
      </c>
      <c r="G20" s="20">
        <v>0</v>
      </c>
      <c r="H20" s="32" t="e">
        <f t="shared" si="1"/>
        <v>#DIV/0!</v>
      </c>
      <c r="I20" s="32" t="e">
        <f t="shared" si="2"/>
        <v>#DIV/0!</v>
      </c>
      <c r="J20" s="32" t="e">
        <f t="shared" si="2"/>
        <v>#DIV/0!</v>
      </c>
      <c r="K20" s="22">
        <f>(D20*100)/$D$65</f>
        <v>0</v>
      </c>
    </row>
    <row r="21" spans="1:11" ht="15" thickBot="1" x14ac:dyDescent="0.4">
      <c r="A21" s="136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4"/>
        <v>2412899.71</v>
      </c>
      <c r="G21" s="91">
        <v>49349.69</v>
      </c>
      <c r="H21" s="21">
        <f t="shared" si="1"/>
        <v>24.830051845431953</v>
      </c>
      <c r="I21" s="21">
        <f t="shared" si="2"/>
        <v>75.169948154568047</v>
      </c>
      <c r="J21" s="21">
        <f t="shared" si="2"/>
        <v>6.1917267496910293</v>
      </c>
      <c r="K21" s="74">
        <v>4.9800000000000004</v>
      </c>
    </row>
    <row r="22" spans="1:11" ht="15" thickBot="1" x14ac:dyDescent="0.4">
      <c r="A22" s="134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135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4"/>
        <v>327044</v>
      </c>
      <c r="G23" s="51"/>
      <c r="H23" s="53">
        <f t="shared" si="1"/>
        <v>18.239000000000001</v>
      </c>
      <c r="I23" s="53">
        <f t="shared" si="2"/>
        <v>81.760999999999996</v>
      </c>
      <c r="J23" s="65">
        <f t="shared" si="2"/>
        <v>0</v>
      </c>
      <c r="K23" s="54">
        <f>(D23*100)/$D$65</f>
        <v>0.56947365784989046</v>
      </c>
    </row>
    <row r="24" spans="1:11" ht="15" thickBot="1" x14ac:dyDescent="0.4">
      <c r="A24" s="135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4"/>
        <v>100000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0.14236841446247261</v>
      </c>
    </row>
    <row r="25" spans="1:11" ht="15" thickBot="1" x14ac:dyDescent="0.4">
      <c r="A25" s="136"/>
      <c r="B25" s="66" t="s">
        <v>38</v>
      </c>
      <c r="C25" s="67">
        <v>111226</v>
      </c>
      <c r="D25" s="67">
        <v>111226</v>
      </c>
      <c r="E25" s="91"/>
      <c r="F25" s="69">
        <f t="shared" si="4"/>
        <v>111226</v>
      </c>
      <c r="G25" s="91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74">
        <f>(D25*100)/$D$65</f>
        <v>0.15835069267002977</v>
      </c>
    </row>
    <row r="26" spans="1:11" ht="15" thickBot="1" x14ac:dyDescent="0.4">
      <c r="A26" s="134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 t="shared" ref="F26:G26" si="5">SUM(F27:F29)</f>
        <v>105090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35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4"/>
        <v>100000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(D27*100)/$D$65</f>
        <v>0.14236841446247261</v>
      </c>
    </row>
    <row r="28" spans="1:11" x14ac:dyDescent="0.35">
      <c r="A28" s="135"/>
      <c r="B28" s="3" t="s">
        <v>37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1.423684144624726E-3</v>
      </c>
    </row>
    <row r="29" spans="1:11" ht="15" thickBot="1" x14ac:dyDescent="0.4">
      <c r="A29" s="136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5.8228681515151296E-3</v>
      </c>
    </row>
    <row r="30" spans="1:11" ht="15" thickBot="1" x14ac:dyDescent="0.4">
      <c r="A30" s="134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4"/>
        <v>50000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36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4"/>
        <v>50000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7.1184207231236307E-2</v>
      </c>
    </row>
    <row r="32" spans="1:11" ht="15" thickBot="1" x14ac:dyDescent="0.4">
      <c r="A32" s="134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4"/>
        <v>148000</v>
      </c>
      <c r="G32" s="64">
        <f t="shared" ref="G32" si="7">SUM(G34)</f>
        <v>0</v>
      </c>
      <c r="H32" s="57"/>
      <c r="I32" s="57"/>
      <c r="J32" s="57"/>
      <c r="K32" s="62"/>
    </row>
    <row r="33" spans="1:11" ht="15" thickBot="1" x14ac:dyDescent="0.4">
      <c r="A33" s="135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2"/>
        <v>96</v>
      </c>
      <c r="J33" s="73">
        <f t="shared" si="2"/>
        <v>0</v>
      </c>
      <c r="K33" s="74">
        <f>(D33*100)/$D$65</f>
        <v>7.1184207231236307E-2</v>
      </c>
    </row>
    <row r="34" spans="1:11" ht="15" thickBot="1" x14ac:dyDescent="0.4">
      <c r="A34" s="136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(D34*100)/$D$65</f>
        <v>0.14236841446247261</v>
      </c>
    </row>
    <row r="35" spans="1:11" ht="15" thickBot="1" x14ac:dyDescent="0.4">
      <c r="A35" s="139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 t="shared" ref="F35:G35" si="8">SUM(F36:F38)</f>
        <v>65000</v>
      </c>
      <c r="G35" s="64">
        <f t="shared" si="8"/>
        <v>0</v>
      </c>
      <c r="H35" s="57"/>
      <c r="I35" s="57"/>
      <c r="J35" s="57"/>
      <c r="K35" s="62"/>
    </row>
    <row r="36" spans="1:11" x14ac:dyDescent="0.35">
      <c r="A36" s="140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4"/>
        <v>50000</v>
      </c>
      <c r="G36" s="79">
        <v>0</v>
      </c>
      <c r="H36" s="52">
        <f t="shared" si="1"/>
        <v>0</v>
      </c>
      <c r="I36" s="53">
        <f t="shared" si="2"/>
        <v>100</v>
      </c>
      <c r="J36" s="65" t="e">
        <f t="shared" si="2"/>
        <v>#DIV/0!</v>
      </c>
      <c r="K36" s="54">
        <f>(D36*100)/$D$65</f>
        <v>7.1184207231236307E-2</v>
      </c>
    </row>
    <row r="37" spans="1:11" x14ac:dyDescent="0.35">
      <c r="A37" s="140"/>
      <c r="B37" s="3" t="s">
        <v>37</v>
      </c>
      <c r="C37" s="4">
        <v>15000</v>
      </c>
      <c r="D37" s="4">
        <v>15000</v>
      </c>
      <c r="E37" s="12">
        <v>0</v>
      </c>
      <c r="F37" s="5">
        <f t="shared" si="4"/>
        <v>15000</v>
      </c>
      <c r="G37" s="7">
        <v>0</v>
      </c>
      <c r="H37" s="8">
        <f t="shared" si="1"/>
        <v>0</v>
      </c>
      <c r="I37" s="6">
        <f t="shared" si="2"/>
        <v>100</v>
      </c>
      <c r="J37" s="10" t="e">
        <f t="shared" si="2"/>
        <v>#DIV/0!</v>
      </c>
      <c r="K37" s="16">
        <f>(D37*100)/$D$65</f>
        <v>2.1355262169370892E-2</v>
      </c>
    </row>
    <row r="38" spans="1:11" ht="15" thickBot="1" x14ac:dyDescent="0.4">
      <c r="A38" s="141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1"/>
        <v>#DIV/0!</v>
      </c>
      <c r="I38" s="21" t="e">
        <f t="shared" si="2"/>
        <v>#DIV/0!</v>
      </c>
      <c r="J38" s="33" t="e">
        <f t="shared" si="2"/>
        <v>#DIV/0!</v>
      </c>
      <c r="K38" s="22">
        <f>(D38*100)/$D$65</f>
        <v>0</v>
      </c>
    </row>
    <row r="39" spans="1:11" ht="15" thickBot="1" x14ac:dyDescent="0.4">
      <c r="A39" s="134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 t="shared" ref="F39:G39" si="9">SUM(F40:F41)</f>
        <v>95000</v>
      </c>
      <c r="G39" s="64">
        <f t="shared" si="9"/>
        <v>0</v>
      </c>
      <c r="H39" s="57"/>
      <c r="I39" s="57"/>
      <c r="J39" s="57"/>
      <c r="K39" s="62"/>
    </row>
    <row r="40" spans="1:11" x14ac:dyDescent="0.35">
      <c r="A40" s="135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4"/>
        <v>50000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(D40*100)/$D$65</f>
        <v>7.1184207231236307E-2</v>
      </c>
    </row>
    <row r="41" spans="1:11" ht="15" thickBot="1" x14ac:dyDescent="0.4">
      <c r="A41" s="136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4"/>
        <v>45000</v>
      </c>
      <c r="G41" s="35">
        <v>0</v>
      </c>
      <c r="H41" s="21">
        <f t="shared" si="1"/>
        <v>10</v>
      </c>
      <c r="I41" s="21">
        <f t="shared" si="2"/>
        <v>90</v>
      </c>
      <c r="J41" s="33">
        <f t="shared" si="2"/>
        <v>0</v>
      </c>
      <c r="K41" s="22">
        <f>(D41*100)/$D$65</f>
        <v>7.1184207231236307E-2</v>
      </c>
    </row>
    <row r="42" spans="1:11" ht="15" thickBot="1" x14ac:dyDescent="0.4">
      <c r="A42" s="134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 t="shared" ref="F42:G42" si="10">SUM(F43:F44)</f>
        <v>45000</v>
      </c>
      <c r="G42" s="64">
        <f t="shared" si="10"/>
        <v>0</v>
      </c>
      <c r="H42" s="57"/>
      <c r="I42" s="57"/>
      <c r="J42" s="57"/>
      <c r="K42" s="62"/>
    </row>
    <row r="43" spans="1:11" x14ac:dyDescent="0.35">
      <c r="A43" s="135"/>
      <c r="B43" s="59" t="s">
        <v>35</v>
      </c>
      <c r="C43" s="60"/>
      <c r="D43" s="60"/>
      <c r="E43" s="80">
        <v>0</v>
      </c>
      <c r="F43" s="50">
        <f t="shared" si="4"/>
        <v>0</v>
      </c>
      <c r="G43" s="79">
        <v>0</v>
      </c>
      <c r="H43" s="52" t="e">
        <f t="shared" si="1"/>
        <v>#DIV/0!</v>
      </c>
      <c r="I43" s="53" t="e">
        <f t="shared" si="2"/>
        <v>#DIV/0!</v>
      </c>
      <c r="J43" s="65" t="e">
        <f t="shared" si="2"/>
        <v>#DIV/0!</v>
      </c>
      <c r="K43" s="54">
        <f>(D43*100)/$D$65</f>
        <v>0</v>
      </c>
    </row>
    <row r="44" spans="1:11" ht="15" thickBot="1" x14ac:dyDescent="0.4">
      <c r="A44" s="136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4"/>
        <v>45000</v>
      </c>
      <c r="G44" s="35">
        <v>0</v>
      </c>
      <c r="H44" s="21">
        <f t="shared" si="1"/>
        <v>10</v>
      </c>
      <c r="I44" s="21">
        <f t="shared" si="2"/>
        <v>90</v>
      </c>
      <c r="J44" s="33">
        <f t="shared" si="2"/>
        <v>0</v>
      </c>
      <c r="K44" s="22">
        <f>(D44*100)/$D$65</f>
        <v>7.1184207231236307E-2</v>
      </c>
    </row>
    <row r="45" spans="1:11" ht="15" thickBot="1" x14ac:dyDescent="0.4">
      <c r="A45" s="134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 t="shared" ref="F45:G45" si="11">SUM(F46:F48)</f>
        <v>750000</v>
      </c>
      <c r="G45" s="64">
        <f t="shared" si="11"/>
        <v>0</v>
      </c>
      <c r="H45" s="57"/>
      <c r="I45" s="57"/>
      <c r="J45" s="57"/>
      <c r="K45" s="62"/>
    </row>
    <row r="46" spans="1:11" x14ac:dyDescent="0.35">
      <c r="A46" s="135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4"/>
        <v>600000</v>
      </c>
      <c r="G46" s="80">
        <v>0</v>
      </c>
      <c r="H46" s="52">
        <f t="shared" si="1"/>
        <v>0</v>
      </c>
      <c r="I46" s="53">
        <f t="shared" si="2"/>
        <v>100</v>
      </c>
      <c r="J46" s="65" t="e">
        <f t="shared" si="2"/>
        <v>#DIV/0!</v>
      </c>
      <c r="K46" s="54">
        <f>(D46*100)/$D$65</f>
        <v>0.85421048677483558</v>
      </c>
    </row>
    <row r="47" spans="1:11" x14ac:dyDescent="0.35">
      <c r="A47" s="135"/>
      <c r="B47" s="3" t="s">
        <v>30</v>
      </c>
      <c r="C47" s="11">
        <v>0</v>
      </c>
      <c r="D47" s="11">
        <v>0</v>
      </c>
      <c r="E47" s="9">
        <v>0</v>
      </c>
      <c r="F47" s="9">
        <f t="shared" si="4"/>
        <v>0</v>
      </c>
      <c r="G47" s="9">
        <v>0</v>
      </c>
      <c r="H47" s="6" t="e">
        <f t="shared" si="1"/>
        <v>#DIV/0!</v>
      </c>
      <c r="I47" s="6" t="e">
        <f t="shared" si="2"/>
        <v>#DIV/0!</v>
      </c>
      <c r="J47" s="10" t="e">
        <f t="shared" si="2"/>
        <v>#DIV/0!</v>
      </c>
      <c r="K47" s="16">
        <f>(D47*100)/$D$65</f>
        <v>0</v>
      </c>
    </row>
    <row r="48" spans="1:11" ht="15" thickBot="1" x14ac:dyDescent="0.4">
      <c r="A48" s="136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4"/>
        <v>150000</v>
      </c>
      <c r="G48" s="34">
        <v>0</v>
      </c>
      <c r="H48" s="21">
        <f t="shared" si="1"/>
        <v>0</v>
      </c>
      <c r="I48" s="21">
        <f t="shared" si="2"/>
        <v>100</v>
      </c>
      <c r="J48" s="33" t="e">
        <f t="shared" si="2"/>
        <v>#DIV/0!</v>
      </c>
      <c r="K48" s="22">
        <f>(D48*100)/$D$65</f>
        <v>0.21355262169370889</v>
      </c>
    </row>
    <row r="49" spans="1:11" ht="15" thickBot="1" x14ac:dyDescent="0.4">
      <c r="A49" s="134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 t="shared" ref="F49:G49" si="12">SUM(F50:F52)</f>
        <v>617289.18999999994</v>
      </c>
      <c r="G49" s="56">
        <f t="shared" si="12"/>
        <v>0</v>
      </c>
      <c r="H49" s="57"/>
      <c r="I49" s="57"/>
      <c r="J49" s="57"/>
      <c r="K49" s="62"/>
    </row>
    <row r="50" spans="1:11" x14ac:dyDescent="0.35">
      <c r="A50" s="135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4"/>
        <v>200000</v>
      </c>
      <c r="G50" s="51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(D50*100)/$D$65</f>
        <v>0.28473682892494523</v>
      </c>
    </row>
    <row r="51" spans="1:11" x14ac:dyDescent="0.35">
      <c r="A51" s="135"/>
      <c r="B51" s="3" t="s">
        <v>30</v>
      </c>
      <c r="C51" s="4">
        <v>0</v>
      </c>
      <c r="D51" s="4">
        <v>0</v>
      </c>
      <c r="E51" s="12">
        <v>0</v>
      </c>
      <c r="F51" s="5">
        <f t="shared" si="4"/>
        <v>0</v>
      </c>
      <c r="G51" s="12">
        <v>0</v>
      </c>
      <c r="H51" s="8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(D51*100)/$D$65</f>
        <v>0</v>
      </c>
    </row>
    <row r="52" spans="1:11" ht="15" thickBot="1" x14ac:dyDescent="0.4">
      <c r="A52" s="136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4"/>
        <v>417289.19</v>
      </c>
      <c r="G52" s="20">
        <v>0</v>
      </c>
      <c r="H52" s="21">
        <f t="shared" si="1"/>
        <v>16.542161999999998</v>
      </c>
      <c r="I52" s="21">
        <f t="shared" si="2"/>
        <v>83.457837999999995</v>
      </c>
      <c r="J52" s="33">
        <f t="shared" si="2"/>
        <v>0</v>
      </c>
      <c r="K52" s="22">
        <f>(D52*100)/$D$65</f>
        <v>0.71184207231236307</v>
      </c>
    </row>
    <row r="53" spans="1:11" ht="15" thickBot="1" x14ac:dyDescent="0.4">
      <c r="A53" s="139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140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4"/>
        <v>50000</v>
      </c>
      <c r="G54" s="80">
        <v>0</v>
      </c>
      <c r="H54" s="52">
        <f t="shared" si="1"/>
        <v>0</v>
      </c>
      <c r="I54" s="53">
        <f t="shared" si="2"/>
        <v>100</v>
      </c>
      <c r="J54" s="65" t="e">
        <f t="shared" si="2"/>
        <v>#DIV/0!</v>
      </c>
      <c r="K54" s="54">
        <f>(D54*100)/$D$65</f>
        <v>7.1184207231236307E-2</v>
      </c>
    </row>
    <row r="55" spans="1:11" ht="15" thickBot="1" x14ac:dyDescent="0.4">
      <c r="A55" s="141"/>
      <c r="B55" s="26" t="s">
        <v>36</v>
      </c>
      <c r="C55" s="17">
        <v>0</v>
      </c>
      <c r="D55" s="17">
        <v>0</v>
      </c>
      <c r="E55" s="34">
        <v>0</v>
      </c>
      <c r="F55" s="34">
        <f t="shared" si="4"/>
        <v>0</v>
      </c>
      <c r="G55" s="34">
        <v>0</v>
      </c>
      <c r="H55" s="32" t="e">
        <f t="shared" si="1"/>
        <v>#DIV/0!</v>
      </c>
      <c r="I55" s="21" t="e">
        <f t="shared" si="2"/>
        <v>#DIV/0!</v>
      </c>
      <c r="J55" s="33" t="e">
        <f t="shared" si="2"/>
        <v>#DIV/0!</v>
      </c>
      <c r="K55" s="22">
        <f>(D55*100)/$D$65</f>
        <v>0</v>
      </c>
    </row>
    <row r="56" spans="1:11" ht="15" thickBot="1" x14ac:dyDescent="0.4">
      <c r="A56" s="134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35"/>
      <c r="B57" s="59" t="s">
        <v>35</v>
      </c>
      <c r="C57" s="60"/>
      <c r="D57" s="60"/>
      <c r="E57" s="80">
        <v>0</v>
      </c>
      <c r="F57" s="80">
        <f t="shared" si="4"/>
        <v>0</v>
      </c>
      <c r="G57" s="83">
        <v>0</v>
      </c>
      <c r="H57" s="52" t="e">
        <f t="shared" si="1"/>
        <v>#DIV/0!</v>
      </c>
      <c r="I57" s="53" t="e">
        <f t="shared" si="2"/>
        <v>#DIV/0!</v>
      </c>
      <c r="J57" s="65" t="e">
        <f t="shared" si="2"/>
        <v>#DIV/0!</v>
      </c>
      <c r="K57" s="54">
        <f>(D57*100)/$D$65</f>
        <v>0</v>
      </c>
    </row>
    <row r="58" spans="1:11" ht="15" thickBot="1" x14ac:dyDescent="0.4">
      <c r="A58" s="136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4"/>
        <v>150000</v>
      </c>
      <c r="G58" s="18">
        <v>0</v>
      </c>
      <c r="H58" s="21">
        <f t="shared" si="1"/>
        <v>0</v>
      </c>
      <c r="I58" s="21">
        <f t="shared" si="2"/>
        <v>100</v>
      </c>
      <c r="J58" s="33" t="e">
        <f t="shared" si="2"/>
        <v>#DIV/0!</v>
      </c>
      <c r="K58" s="22">
        <f>(D58*100)/$D$65</f>
        <v>0.21355262169370889</v>
      </c>
    </row>
    <row r="59" spans="1:11" ht="15" thickBot="1" x14ac:dyDescent="0.4">
      <c r="A59" s="134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 t="shared" ref="F59:G59" si="13">SUM(F60:F61)</f>
        <v>1600000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35"/>
      <c r="B60" s="47" t="s">
        <v>30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36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4"/>
        <v>1600000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v>2.5299999999999998</v>
      </c>
    </row>
    <row r="62" spans="1:11" ht="15" thickBot="1" x14ac:dyDescent="0.4">
      <c r="A62" s="134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 t="shared" ref="F62:G62" si="14">SUM(F63:F64)</f>
        <v>133000</v>
      </c>
      <c r="G62" s="64">
        <f t="shared" si="14"/>
        <v>0</v>
      </c>
      <c r="H62" s="89"/>
      <c r="I62" s="89"/>
      <c r="J62" s="90"/>
      <c r="K62" s="62"/>
    </row>
    <row r="63" spans="1:11" x14ac:dyDescent="0.35">
      <c r="A63" s="135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4"/>
        <v>83000</v>
      </c>
      <c r="G63" s="51">
        <v>0</v>
      </c>
      <c r="H63" s="53">
        <f t="shared" si="1"/>
        <v>17</v>
      </c>
      <c r="I63" s="53">
        <f t="shared" si="2"/>
        <v>83</v>
      </c>
      <c r="J63" s="65">
        <f t="shared" si="2"/>
        <v>0</v>
      </c>
      <c r="K63" s="54">
        <f>(D63*100)/$D$65</f>
        <v>0.14236841446247261</v>
      </c>
    </row>
    <row r="64" spans="1:11" ht="15" thickBot="1" x14ac:dyDescent="0.4">
      <c r="A64" s="136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4"/>
        <v>50000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1"/>
        <v>44.158754193230301</v>
      </c>
      <c r="I65" s="41">
        <f t="shared" si="2"/>
        <v>97.322619868118721</v>
      </c>
      <c r="J65" s="41">
        <f t="shared" si="2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45:A48"/>
    <mergeCell ref="A49:A52"/>
    <mergeCell ref="A59:A61"/>
    <mergeCell ref="A62:A64"/>
    <mergeCell ref="A53:A55"/>
    <mergeCell ref="A56:A58"/>
    <mergeCell ref="A42:A44"/>
    <mergeCell ref="F7:F8"/>
    <mergeCell ref="G7:G8"/>
    <mergeCell ref="A9:A11"/>
    <mergeCell ref="A12:A14"/>
    <mergeCell ref="A15:A17"/>
    <mergeCell ref="A30:A31"/>
    <mergeCell ref="A26:A29"/>
    <mergeCell ref="A32:A34"/>
    <mergeCell ref="A35:A38"/>
    <mergeCell ref="A39:A41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7937-4DCF-4178-8082-485F3EF8023B}">
  <dimension ref="A1:K70"/>
  <sheetViews>
    <sheetView view="pageLayout" topLeftCell="A58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35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35">
      <c r="A3" s="118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5">
      <c r="A4" s="118" t="s">
        <v>40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19" t="s">
        <v>1</v>
      </c>
      <c r="B6" s="122" t="s">
        <v>2</v>
      </c>
      <c r="C6" s="125" t="s">
        <v>3</v>
      </c>
      <c r="D6" s="125"/>
      <c r="E6" s="125"/>
      <c r="F6" s="125"/>
      <c r="G6" s="126"/>
      <c r="H6" s="127" t="s">
        <v>13</v>
      </c>
      <c r="I6" s="128"/>
      <c r="J6" s="129"/>
      <c r="K6" s="130"/>
    </row>
    <row r="7" spans="1:11" x14ac:dyDescent="0.35">
      <c r="A7" s="120"/>
      <c r="B7" s="123"/>
      <c r="C7" s="131" t="s">
        <v>20</v>
      </c>
      <c r="D7" s="132"/>
      <c r="E7" s="132" t="s">
        <v>4</v>
      </c>
      <c r="F7" s="132" t="s">
        <v>21</v>
      </c>
      <c r="G7" s="137" t="s">
        <v>22</v>
      </c>
      <c r="H7" s="13"/>
      <c r="I7" s="14"/>
      <c r="J7" s="14"/>
      <c r="K7" s="27"/>
    </row>
    <row r="8" spans="1:11" ht="29.5" thickBot="1" x14ac:dyDescent="0.4">
      <c r="A8" s="121"/>
      <c r="B8" s="124"/>
      <c r="C8" s="46" t="s">
        <v>19</v>
      </c>
      <c r="D8" s="28" t="s">
        <v>29</v>
      </c>
      <c r="E8" s="133"/>
      <c r="F8" s="133"/>
      <c r="G8" s="138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34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135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136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134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135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134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 t="shared" ref="F14:G14" si="2">SUM(F15:F16)</f>
        <v>439316.33999999997</v>
      </c>
      <c r="G14" s="64">
        <f t="shared" si="2"/>
        <v>45666.66</v>
      </c>
      <c r="H14" s="57"/>
      <c r="I14" s="57"/>
      <c r="J14" s="57"/>
      <c r="K14" s="62"/>
    </row>
    <row r="15" spans="1:11" x14ac:dyDescent="0.35">
      <c r="A15" s="135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3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136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3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134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135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3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135"/>
      <c r="B19" s="26" t="s">
        <v>33</v>
      </c>
      <c r="C19" s="17"/>
      <c r="D19" s="17"/>
      <c r="E19" s="20">
        <v>0</v>
      </c>
      <c r="F19" s="19">
        <f t="shared" si="3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136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3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134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135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3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135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3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135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3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136"/>
      <c r="B25" s="66" t="s">
        <v>38</v>
      </c>
      <c r="C25" s="67">
        <v>111226</v>
      </c>
      <c r="D25" s="67">
        <v>111226</v>
      </c>
      <c r="E25" s="91"/>
      <c r="F25" s="69">
        <f t="shared" si="3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134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 t="shared" ref="F26:G26" si="4">SUM(F27:F30)</f>
        <v>185932.26</v>
      </c>
      <c r="G26" s="64">
        <f t="shared" si="4"/>
        <v>1557.37</v>
      </c>
      <c r="H26" s="57"/>
      <c r="I26" s="57"/>
      <c r="J26" s="57"/>
      <c r="K26" s="62"/>
    </row>
    <row r="27" spans="1:11" x14ac:dyDescent="0.35">
      <c r="A27" s="135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3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135"/>
      <c r="B28" s="3" t="s">
        <v>37</v>
      </c>
      <c r="C28" s="4">
        <v>1000</v>
      </c>
      <c r="D28" s="4">
        <v>1000</v>
      </c>
      <c r="E28" s="12">
        <v>0</v>
      </c>
      <c r="F28" s="5">
        <f t="shared" si="3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135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3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136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3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134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3"/>
        <v>50000</v>
      </c>
      <c r="G31" s="56">
        <f t="shared" ref="G31" si="5">SUM(G32)</f>
        <v>0</v>
      </c>
      <c r="H31" s="57"/>
      <c r="I31" s="57"/>
      <c r="J31" s="57"/>
      <c r="K31" s="62"/>
    </row>
    <row r="32" spans="1:11" ht="15" thickBot="1" x14ac:dyDescent="0.4">
      <c r="A32" s="136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3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134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3"/>
        <v>133000</v>
      </c>
      <c r="G33" s="64">
        <f t="shared" ref="G33" si="6">SUM(G35)</f>
        <v>0</v>
      </c>
      <c r="H33" s="57"/>
      <c r="I33" s="57"/>
      <c r="J33" s="57"/>
      <c r="K33" s="62"/>
    </row>
    <row r="34" spans="1:11" ht="15" thickBot="1" x14ac:dyDescent="0.4">
      <c r="A34" s="135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136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139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 t="shared" ref="F36:G36" si="7">SUM(F37:F39)</f>
        <v>65000</v>
      </c>
      <c r="G36" s="64">
        <f t="shared" si="7"/>
        <v>280</v>
      </c>
      <c r="H36" s="57"/>
      <c r="I36" s="57"/>
      <c r="J36" s="57"/>
      <c r="K36" s="62"/>
    </row>
    <row r="37" spans="1:11" x14ac:dyDescent="0.35">
      <c r="A37" s="140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3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140"/>
      <c r="B38" s="3" t="s">
        <v>37</v>
      </c>
      <c r="C38" s="4">
        <v>15000</v>
      </c>
      <c r="D38" s="4">
        <v>15000</v>
      </c>
      <c r="E38" s="12">
        <v>0</v>
      </c>
      <c r="F38" s="5">
        <f t="shared" si="3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141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134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 t="shared" ref="F40:G40" si="8">SUM(F41:F42)</f>
        <v>95000</v>
      </c>
      <c r="G40" s="64">
        <f t="shared" si="8"/>
        <v>0</v>
      </c>
      <c r="H40" s="57"/>
      <c r="I40" s="57"/>
      <c r="J40" s="57"/>
      <c r="K40" s="62"/>
    </row>
    <row r="41" spans="1:11" x14ac:dyDescent="0.35">
      <c r="A41" s="135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136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3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134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 t="shared" ref="F43:G43" si="9">SUM(F44:F45)</f>
        <v>45000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35"/>
      <c r="B44" s="59" t="s">
        <v>35</v>
      </c>
      <c r="C44" s="60"/>
      <c r="D44" s="60"/>
      <c r="E44" s="80">
        <v>0</v>
      </c>
      <c r="F44" s="50">
        <f t="shared" si="3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136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3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134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 t="shared" ref="F46:G46" si="10">SUM(F47:F49)</f>
        <v>749201.02</v>
      </c>
      <c r="G46" s="64">
        <f t="shared" si="10"/>
        <v>0</v>
      </c>
      <c r="H46" s="57"/>
      <c r="I46" s="57"/>
      <c r="J46" s="57"/>
      <c r="K46" s="62"/>
    </row>
    <row r="47" spans="1:11" x14ac:dyDescent="0.35">
      <c r="A47" s="135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3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135"/>
      <c r="B48" s="3" t="s">
        <v>30</v>
      </c>
      <c r="C48" s="11">
        <v>0</v>
      </c>
      <c r="D48" s="11">
        <v>0</v>
      </c>
      <c r="E48" s="9">
        <v>0</v>
      </c>
      <c r="F48" s="9">
        <f t="shared" si="3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136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3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134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 t="shared" ref="F50:G50" si="11">SUM(F51:F54)</f>
        <v>576989.18999999994</v>
      </c>
      <c r="G50" s="56">
        <f t="shared" si="11"/>
        <v>40299.919999999998</v>
      </c>
      <c r="H50" s="57"/>
      <c r="I50" s="57"/>
      <c r="J50" s="57"/>
      <c r="K50" s="62"/>
    </row>
    <row r="51" spans="1:11" x14ac:dyDescent="0.35">
      <c r="A51" s="135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3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135"/>
      <c r="B52" s="3" t="s">
        <v>30</v>
      </c>
      <c r="C52" s="4">
        <v>0</v>
      </c>
      <c r="D52" s="4">
        <v>0</v>
      </c>
      <c r="E52" s="12">
        <v>0</v>
      </c>
      <c r="F52" s="5">
        <f t="shared" si="3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135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136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3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139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40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3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141"/>
      <c r="B57" s="26" t="s">
        <v>36</v>
      </c>
      <c r="C57" s="17">
        <v>0</v>
      </c>
      <c r="D57" s="17">
        <v>0</v>
      </c>
      <c r="E57" s="34">
        <v>0</v>
      </c>
      <c r="F57" s="34">
        <f t="shared" si="3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134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35"/>
      <c r="B59" s="59" t="s">
        <v>35</v>
      </c>
      <c r="C59" s="60"/>
      <c r="D59" s="60"/>
      <c r="E59" s="80">
        <v>0</v>
      </c>
      <c r="F59" s="80">
        <f t="shared" si="3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136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3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134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 t="shared" ref="F61:G61" si="12">SUM(F62:F63)</f>
        <v>1600000</v>
      </c>
      <c r="G61" s="64">
        <f t="shared" si="12"/>
        <v>0</v>
      </c>
      <c r="H61" s="57"/>
      <c r="I61" s="57"/>
      <c r="J61" s="57"/>
      <c r="K61" s="62"/>
    </row>
    <row r="62" spans="1:11" x14ac:dyDescent="0.35">
      <c r="A62" s="135"/>
      <c r="B62" s="47" t="s">
        <v>30</v>
      </c>
      <c r="C62" s="84">
        <v>0</v>
      </c>
      <c r="D62" s="48">
        <v>0</v>
      </c>
      <c r="E62" s="85">
        <v>0</v>
      </c>
      <c r="F62" s="80">
        <f t="shared" si="3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136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3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134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 t="shared" ref="F64:G64" si="13">SUM(F65:F66)</f>
        <v>113000</v>
      </c>
      <c r="G64" s="64">
        <f t="shared" si="13"/>
        <v>0</v>
      </c>
      <c r="H64" s="89"/>
      <c r="I64" s="89"/>
      <c r="J64" s="90"/>
      <c r="K64" s="62"/>
    </row>
    <row r="65" spans="1:11" x14ac:dyDescent="0.35">
      <c r="A65" s="135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3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136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3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0:A42"/>
    <mergeCell ref="F7:F8"/>
    <mergeCell ref="G7:G8"/>
    <mergeCell ref="A9:A11"/>
    <mergeCell ref="A12:A13"/>
    <mergeCell ref="A14:A16"/>
    <mergeCell ref="A17:A20"/>
    <mergeCell ref="A21:A25"/>
    <mergeCell ref="A26:A30"/>
    <mergeCell ref="A31:A32"/>
    <mergeCell ref="A33:A35"/>
    <mergeCell ref="A36:A39"/>
    <mergeCell ref="A64:A66"/>
    <mergeCell ref="A43:A45"/>
    <mergeCell ref="A46:A49"/>
    <mergeCell ref="A50:A54"/>
    <mergeCell ref="A55:A57"/>
    <mergeCell ref="A58:A60"/>
    <mergeCell ref="A61:A63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A8F0-B5A2-488E-968C-010CB25C62FD}">
  <dimension ref="A1:K77"/>
  <sheetViews>
    <sheetView view="pageLayout" topLeftCell="A58" zoomScaleNormal="100" workbookViewId="0">
      <selection activeCell="F77" sqref="F7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35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35">
      <c r="A3" s="118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5">
      <c r="A4" s="118" t="s">
        <v>40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69</v>
      </c>
      <c r="F6" s="2"/>
      <c r="G6" s="2"/>
      <c r="K6" s="2" t="s">
        <v>0</v>
      </c>
    </row>
    <row r="7" spans="1:11" ht="15" thickBot="1" x14ac:dyDescent="0.4">
      <c r="A7" s="119" t="s">
        <v>1</v>
      </c>
      <c r="B7" s="122" t="s">
        <v>2</v>
      </c>
      <c r="C7" s="125" t="s">
        <v>3</v>
      </c>
      <c r="D7" s="125"/>
      <c r="E7" s="125"/>
      <c r="F7" s="125"/>
      <c r="G7" s="126"/>
      <c r="H7" s="127" t="s">
        <v>13</v>
      </c>
      <c r="I7" s="128"/>
      <c r="J7" s="129"/>
      <c r="K7" s="130"/>
    </row>
    <row r="8" spans="1:11" x14ac:dyDescent="0.35">
      <c r="A8" s="120"/>
      <c r="B8" s="123"/>
      <c r="C8" s="131" t="s">
        <v>20</v>
      </c>
      <c r="D8" s="132"/>
      <c r="E8" s="132" t="s">
        <v>4</v>
      </c>
      <c r="F8" s="132" t="s">
        <v>21</v>
      </c>
      <c r="G8" s="137" t="s">
        <v>22</v>
      </c>
      <c r="H8" s="13"/>
      <c r="I8" s="14"/>
      <c r="J8" s="14"/>
      <c r="K8" s="27"/>
    </row>
    <row r="9" spans="1:11" ht="29.5" thickBot="1" x14ac:dyDescent="0.4">
      <c r="A9" s="121"/>
      <c r="B9" s="124"/>
      <c r="C9" s="46" t="s">
        <v>19</v>
      </c>
      <c r="D9" s="28" t="s">
        <v>29</v>
      </c>
      <c r="E9" s="133"/>
      <c r="F9" s="133"/>
      <c r="G9" s="13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34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4">
      <c r="A11" s="135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136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4">
      <c r="A13" s="134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4">
      <c r="A14" s="135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4">
      <c r="A15" s="134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 t="shared" ref="F15:G15" si="2">SUM(F16:F17)</f>
        <v>423005.94</v>
      </c>
      <c r="G15" s="64">
        <f t="shared" si="2"/>
        <v>60680.66</v>
      </c>
      <c r="H15" s="57"/>
      <c r="I15" s="57"/>
      <c r="J15" s="57"/>
      <c r="K15" s="62"/>
    </row>
    <row r="16" spans="1:11" x14ac:dyDescent="0.35">
      <c r="A16" s="135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136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3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4">
      <c r="A18" s="134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5">
      <c r="A19" s="135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3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4">
      <c r="A20" s="135"/>
      <c r="B20" s="26" t="s">
        <v>33</v>
      </c>
      <c r="C20" s="24">
        <v>0</v>
      </c>
      <c r="D20" s="24">
        <v>0</v>
      </c>
      <c r="E20" s="20">
        <v>0</v>
      </c>
      <c r="F20" s="34">
        <f t="shared" si="3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136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3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4">
      <c r="A22" s="134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5">
      <c r="A23" s="135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3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4">
      <c r="A24" s="135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3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4">
      <c r="A25" s="135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3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4">
      <c r="A26" s="135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4">
      <c r="A27" s="136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4">
      <c r="A28" s="134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 t="shared" ref="F28:G28" si="4">SUM(F29:F33)</f>
        <v>181396.59</v>
      </c>
      <c r="G28" s="64">
        <f t="shared" si="4"/>
        <v>92526.24</v>
      </c>
      <c r="H28" s="57"/>
      <c r="I28" s="57"/>
      <c r="J28" s="57"/>
      <c r="K28" s="62"/>
    </row>
    <row r="29" spans="1:11" x14ac:dyDescent="0.35">
      <c r="A29" s="135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3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5">
      <c r="A30" s="135"/>
      <c r="B30" s="3" t="s">
        <v>37</v>
      </c>
      <c r="C30" s="4">
        <v>1000</v>
      </c>
      <c r="D30" s="4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5">
      <c r="A31" s="135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3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5">
      <c r="A32" s="135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4">
      <c r="A33" s="136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4">
      <c r="A34" s="134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36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4">
      <c r="A36" s="134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3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4">
      <c r="A37" s="135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4">
      <c r="A38" s="135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4">
      <c r="A39" s="136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4">
      <c r="A40" s="139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 t="shared" ref="F40:G40" si="6">SUM(F41:F43)</f>
        <v>120359.20999999999</v>
      </c>
      <c r="G40" s="64">
        <f t="shared" si="6"/>
        <v>0</v>
      </c>
      <c r="H40" s="57"/>
      <c r="I40" s="57"/>
      <c r="J40" s="57"/>
      <c r="K40" s="62"/>
    </row>
    <row r="41" spans="1:11" x14ac:dyDescent="0.35">
      <c r="A41" s="140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5">
      <c r="A42" s="140"/>
      <c r="B42" s="3" t="s">
        <v>37</v>
      </c>
      <c r="C42" s="4">
        <v>15000</v>
      </c>
      <c r="D42" s="4">
        <v>15000</v>
      </c>
      <c r="E42" s="12">
        <v>0</v>
      </c>
      <c r="F42" s="5">
        <f t="shared" si="3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4">
      <c r="A43" s="141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4">
      <c r="A44" s="134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 t="shared" ref="F44:G44" si="7">SUM(F45:F46)</f>
        <v>95000</v>
      </c>
      <c r="G44" s="64">
        <f t="shared" si="7"/>
        <v>0</v>
      </c>
      <c r="H44" s="57"/>
      <c r="I44" s="57"/>
      <c r="J44" s="57"/>
      <c r="K44" s="62"/>
    </row>
    <row r="45" spans="1:11" x14ac:dyDescent="0.35">
      <c r="A45" s="135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3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4">
      <c r="A46" s="136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3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4">
      <c r="A47" s="134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 t="shared" ref="F47:G47" si="8">SUM(F48:F49)</f>
        <v>45000</v>
      </c>
      <c r="G47" s="64">
        <f t="shared" si="8"/>
        <v>0</v>
      </c>
      <c r="H47" s="57"/>
      <c r="I47" s="57"/>
      <c r="J47" s="57"/>
      <c r="K47" s="62"/>
    </row>
    <row r="48" spans="1:11" x14ac:dyDescent="0.35">
      <c r="A48" s="135"/>
      <c r="B48" s="59" t="s">
        <v>58</v>
      </c>
      <c r="C48" s="107">
        <v>0</v>
      </c>
      <c r="D48" s="107">
        <v>0</v>
      </c>
      <c r="E48" s="80">
        <v>0</v>
      </c>
      <c r="F48" s="80">
        <f t="shared" si="3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136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3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4">
      <c r="A50" s="134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 t="shared" ref="F50:G50" si="9">SUM(F51:F54)</f>
        <v>303196.02</v>
      </c>
      <c r="G50" s="64">
        <f t="shared" si="9"/>
        <v>0</v>
      </c>
      <c r="H50" s="57"/>
      <c r="I50" s="57"/>
      <c r="J50" s="57"/>
      <c r="K50" s="62"/>
    </row>
    <row r="51" spans="1:11" x14ac:dyDescent="0.35">
      <c r="A51" s="135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3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5">
      <c r="A52" s="135"/>
      <c r="B52" s="3" t="s">
        <v>30</v>
      </c>
      <c r="C52" s="11">
        <v>0</v>
      </c>
      <c r="D52" s="11">
        <v>0</v>
      </c>
      <c r="E52" s="9">
        <v>0</v>
      </c>
      <c r="F52" s="9">
        <f t="shared" si="3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135"/>
      <c r="B53" s="96" t="s">
        <v>67</v>
      </c>
      <c r="C53" s="104">
        <v>0</v>
      </c>
      <c r="D53" s="104">
        <v>6395</v>
      </c>
      <c r="E53" s="9">
        <v>0</v>
      </c>
      <c r="F53" s="9">
        <f t="shared" si="3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4">
      <c r="A54" s="136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3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4">
      <c r="A55" s="134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 t="shared" ref="F55:G55" si="10">SUM(F56:F59)</f>
        <v>803188.24</v>
      </c>
      <c r="G55" s="56">
        <f t="shared" si="10"/>
        <v>80599.839999999997</v>
      </c>
      <c r="H55" s="57"/>
      <c r="I55" s="57"/>
      <c r="J55" s="57"/>
      <c r="K55" s="62"/>
    </row>
    <row r="56" spans="1:11" x14ac:dyDescent="0.35">
      <c r="A56" s="135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3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5">
      <c r="A57" s="135"/>
      <c r="B57" s="3" t="s">
        <v>30</v>
      </c>
      <c r="C57" s="11">
        <v>0</v>
      </c>
      <c r="D57" s="11">
        <v>0</v>
      </c>
      <c r="E57" s="51">
        <v>0</v>
      </c>
      <c r="F57" s="80">
        <f t="shared" si="3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135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3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4">
      <c r="A59" s="136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3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4">
      <c r="A60" s="139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40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3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141"/>
      <c r="B62" s="26" t="s">
        <v>36</v>
      </c>
      <c r="C62" s="24">
        <v>0</v>
      </c>
      <c r="D62" s="24">
        <v>0</v>
      </c>
      <c r="E62" s="34">
        <v>0</v>
      </c>
      <c r="F62" s="34">
        <f t="shared" si="3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134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135"/>
      <c r="B64" s="59" t="s">
        <v>58</v>
      </c>
      <c r="C64" s="107">
        <v>0</v>
      </c>
      <c r="D64" s="107">
        <v>0</v>
      </c>
      <c r="E64" s="80">
        <v>0</v>
      </c>
      <c r="F64" s="80">
        <f t="shared" si="3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136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3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4">
      <c r="A66" s="134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135"/>
      <c r="B67" s="47" t="s">
        <v>32</v>
      </c>
      <c r="C67" s="49">
        <v>0</v>
      </c>
      <c r="D67" s="49">
        <v>1100</v>
      </c>
      <c r="E67" s="85">
        <v>0</v>
      </c>
      <c r="F67" s="80">
        <f t="shared" si="3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4">
      <c r="A68" s="136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3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3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134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 t="shared" ref="F70:G70" si="11">SUM(F71:F73)</f>
        <v>323435.04000000004</v>
      </c>
      <c r="G70" s="64">
        <f t="shared" si="11"/>
        <v>2970.18</v>
      </c>
      <c r="H70" s="89"/>
      <c r="I70" s="89"/>
      <c r="J70" s="90"/>
      <c r="K70" s="62"/>
    </row>
    <row r="71" spans="1:11" x14ac:dyDescent="0.35">
      <c r="A71" s="135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3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5">
      <c r="A72" s="135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3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136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3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5">
      <c r="A75" s="142" t="s">
        <v>56</v>
      </c>
      <c r="B75" s="142"/>
      <c r="C75" s="142"/>
    </row>
    <row r="76" spans="1:11" x14ac:dyDescent="0.35">
      <c r="A76" s="143" t="s">
        <v>27</v>
      </c>
      <c r="B76" s="143"/>
      <c r="C76" s="143"/>
      <c r="E76" t="s">
        <v>26</v>
      </c>
    </row>
    <row r="77" spans="1:11" ht="21" customHeight="1" x14ac:dyDescent="0.35">
      <c r="A77" s="144" t="s">
        <v>28</v>
      </c>
      <c r="B77" s="144"/>
      <c r="C77" s="144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28:A33"/>
    <mergeCell ref="A34:A35"/>
    <mergeCell ref="A36:A39"/>
    <mergeCell ref="A40:A43"/>
    <mergeCell ref="A70:A73"/>
    <mergeCell ref="A47:A49"/>
    <mergeCell ref="A50:A54"/>
    <mergeCell ref="A55:A59"/>
    <mergeCell ref="A60:A62"/>
    <mergeCell ref="A63:A65"/>
    <mergeCell ref="A66:A68"/>
    <mergeCell ref="A10:A12"/>
    <mergeCell ref="A13:A14"/>
    <mergeCell ref="A15:A17"/>
    <mergeCell ref="A18:A21"/>
    <mergeCell ref="A22:A27"/>
    <mergeCell ref="A75:C75"/>
    <mergeCell ref="A76:C76"/>
    <mergeCell ref="A77:C77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4:A46"/>
    <mergeCell ref="F8:F9"/>
    <mergeCell ref="G8:G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C0C-1663-431D-AE7A-F2ABA10BDB6C}">
  <dimension ref="A1:K77"/>
  <sheetViews>
    <sheetView tabSelected="1" view="pageLayout" zoomScaleNormal="100" workbookViewId="0">
      <selection activeCell="K27" sqref="K2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35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35">
      <c r="A3" s="118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5">
      <c r="A4" s="118" t="s">
        <v>40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71</v>
      </c>
      <c r="F6" s="2"/>
      <c r="G6" s="2"/>
      <c r="K6" s="2" t="s">
        <v>0</v>
      </c>
    </row>
    <row r="7" spans="1:11" ht="15" thickBot="1" x14ac:dyDescent="0.4">
      <c r="A7" s="119" t="s">
        <v>1</v>
      </c>
      <c r="B7" s="122" t="s">
        <v>2</v>
      </c>
      <c r="C7" s="125" t="s">
        <v>3</v>
      </c>
      <c r="D7" s="125"/>
      <c r="E7" s="125"/>
      <c r="F7" s="125"/>
      <c r="G7" s="126"/>
      <c r="H7" s="127" t="s">
        <v>13</v>
      </c>
      <c r="I7" s="128"/>
      <c r="J7" s="129"/>
      <c r="K7" s="130"/>
    </row>
    <row r="8" spans="1:11" x14ac:dyDescent="0.35">
      <c r="A8" s="120"/>
      <c r="B8" s="123"/>
      <c r="C8" s="131" t="s">
        <v>20</v>
      </c>
      <c r="D8" s="132"/>
      <c r="E8" s="132" t="s">
        <v>4</v>
      </c>
      <c r="F8" s="132" t="s">
        <v>21</v>
      </c>
      <c r="G8" s="137" t="s">
        <v>22</v>
      </c>
      <c r="H8" s="13"/>
      <c r="I8" s="14"/>
      <c r="J8" s="14"/>
      <c r="K8" s="27"/>
    </row>
    <row r="9" spans="1:11" ht="29.5" thickBot="1" x14ac:dyDescent="0.4">
      <c r="A9" s="121"/>
      <c r="B9" s="124"/>
      <c r="C9" s="46" t="s">
        <v>19</v>
      </c>
      <c r="D9" s="28" t="s">
        <v>29</v>
      </c>
      <c r="E9" s="133"/>
      <c r="F9" s="133"/>
      <c r="G9" s="13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34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30225518.02</v>
      </c>
      <c r="F10" s="56">
        <v>58829716</v>
      </c>
      <c r="G10" s="56">
        <f>SUM(G11:G12)</f>
        <v>13756005.699999999</v>
      </c>
      <c r="H10" s="57"/>
      <c r="I10" s="57"/>
      <c r="J10" s="57"/>
      <c r="K10" s="58"/>
    </row>
    <row r="11" spans="1:11" ht="15" thickBot="1" x14ac:dyDescent="0.4">
      <c r="A11" s="135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136"/>
      <c r="B12" s="43" t="s">
        <v>30</v>
      </c>
      <c r="C12" s="17">
        <v>59279716</v>
      </c>
      <c r="D12" s="17">
        <v>59279716</v>
      </c>
      <c r="E12" s="18">
        <v>30225518.02</v>
      </c>
      <c r="F12" s="19">
        <f>SUM(D12-E12)</f>
        <v>29054197.98</v>
      </c>
      <c r="G12" s="20">
        <v>13756005.699999999</v>
      </c>
      <c r="H12" s="21">
        <f>SUM(E12/D12*100)</f>
        <v>50.987960232468055</v>
      </c>
      <c r="I12" s="21">
        <f>SUM(F12/D12*100)</f>
        <v>49.012039767531952</v>
      </c>
      <c r="J12" s="52">
        <f>SUM(G12/E12*100)</f>
        <v>45.511232233961231</v>
      </c>
      <c r="K12" s="22">
        <v>81.81</v>
      </c>
    </row>
    <row r="13" spans="1:11" ht="15" thickBot="1" x14ac:dyDescent="0.4">
      <c r="A13" s="134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264816.67</v>
      </c>
      <c r="F13" s="56">
        <f>SUM(F14:F14)</f>
        <v>85183.330000000016</v>
      </c>
      <c r="G13" s="64">
        <f>SUM(G14:G14)</f>
        <v>250664.8</v>
      </c>
      <c r="H13" s="57"/>
      <c r="I13" s="57"/>
      <c r="J13" s="57"/>
      <c r="K13" s="62"/>
    </row>
    <row r="14" spans="1:11" ht="15" thickBot="1" x14ac:dyDescent="0.4">
      <c r="A14" s="135"/>
      <c r="B14" s="59" t="s">
        <v>34</v>
      </c>
      <c r="C14" s="60">
        <v>350000</v>
      </c>
      <c r="D14" s="60">
        <v>350000</v>
      </c>
      <c r="E14" s="51">
        <v>264816.67</v>
      </c>
      <c r="F14" s="50">
        <f>SUM(D14-E14)</f>
        <v>85183.330000000016</v>
      </c>
      <c r="G14" s="51">
        <v>250664.8</v>
      </c>
      <c r="H14" s="53">
        <f t="shared" ref="H14:H74" si="0">SUM(E14/D14*100)</f>
        <v>75.661905714285709</v>
      </c>
      <c r="I14" s="53">
        <f t="shared" ref="I14:J74" si="1">SUM(F14/D14*100)</f>
        <v>24.338094285714291</v>
      </c>
      <c r="J14" s="52">
        <f>SUM(G14/E14*100)</f>
        <v>94.655974640871364</v>
      </c>
      <c r="K14" s="54">
        <f>(D14*100)/$D$74</f>
        <v>0.48591432950774494</v>
      </c>
    </row>
    <row r="15" spans="1:11" ht="15" thickBot="1" x14ac:dyDescent="0.4">
      <c r="A15" s="134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82507.62</v>
      </c>
      <c r="F15" s="56">
        <f t="shared" ref="F15:G15" si="2">SUM(F16:F17)</f>
        <v>417492.38</v>
      </c>
      <c r="G15" s="64">
        <f t="shared" si="2"/>
        <v>66928.86</v>
      </c>
      <c r="H15" s="57"/>
      <c r="I15" s="57"/>
      <c r="J15" s="57"/>
      <c r="K15" s="62"/>
    </row>
    <row r="16" spans="1:11" x14ac:dyDescent="0.35">
      <c r="A16" s="135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136"/>
      <c r="B17" s="26" t="s">
        <v>32</v>
      </c>
      <c r="C17" s="17">
        <v>500000</v>
      </c>
      <c r="D17" s="17">
        <v>500000</v>
      </c>
      <c r="E17" s="20">
        <v>82507.62</v>
      </c>
      <c r="F17" s="19">
        <f t="shared" si="3"/>
        <v>417492.38</v>
      </c>
      <c r="G17" s="20">
        <v>66928.86</v>
      </c>
      <c r="H17" s="21">
        <f t="shared" si="0"/>
        <v>16.501523999999996</v>
      </c>
      <c r="I17" s="21">
        <f t="shared" si="1"/>
        <v>83.498475999999997</v>
      </c>
      <c r="J17" s="21">
        <f t="shared" si="1"/>
        <v>81.118398518827718</v>
      </c>
      <c r="K17" s="22">
        <v>0.4</v>
      </c>
    </row>
    <row r="18" spans="1:11" ht="15" thickBot="1" x14ac:dyDescent="0.4">
      <c r="A18" s="134">
        <v>802</v>
      </c>
      <c r="B18" s="63" t="s">
        <v>24</v>
      </c>
      <c r="C18" s="64">
        <f>SUM(C19:C21)</f>
        <v>6029267</v>
      </c>
      <c r="D18" s="56">
        <f>SUM(D19:D21)</f>
        <v>6028167</v>
      </c>
      <c r="E18" s="56">
        <f>SUM(E19:E21)</f>
        <v>3794331.41</v>
      </c>
      <c r="F18" s="56">
        <f>SUM(F19:F21)</f>
        <v>2233835.59</v>
      </c>
      <c r="G18" s="64">
        <f>SUM(G19:G21)</f>
        <v>2384511.6500000004</v>
      </c>
      <c r="H18" s="57"/>
      <c r="I18" s="57"/>
      <c r="J18" s="57"/>
      <c r="K18" s="62"/>
    </row>
    <row r="19" spans="1:11" x14ac:dyDescent="0.35">
      <c r="A19" s="135"/>
      <c r="B19" s="59" t="s">
        <v>30</v>
      </c>
      <c r="C19" s="60">
        <v>2819341</v>
      </c>
      <c r="D19" s="60">
        <v>2819341</v>
      </c>
      <c r="E19" s="51">
        <v>1643491.8</v>
      </c>
      <c r="F19" s="50">
        <f t="shared" si="3"/>
        <v>1175849.2</v>
      </c>
      <c r="G19" s="51">
        <v>1171754.04</v>
      </c>
      <c r="H19" s="53">
        <f t="shared" si="0"/>
        <v>58.293473545768329</v>
      </c>
      <c r="I19" s="53">
        <f t="shared" si="1"/>
        <v>41.706526454231678</v>
      </c>
      <c r="J19" s="53">
        <f t="shared" si="1"/>
        <v>71.296616143749546</v>
      </c>
      <c r="K19" s="54">
        <v>4.5</v>
      </c>
    </row>
    <row r="20" spans="1:11" ht="15" thickBot="1" x14ac:dyDescent="0.4">
      <c r="A20" s="135"/>
      <c r="B20" s="26" t="s">
        <v>33</v>
      </c>
      <c r="C20" s="24">
        <v>0</v>
      </c>
      <c r="D20" s="24">
        <v>0</v>
      </c>
      <c r="E20" s="20">
        <v>0</v>
      </c>
      <c r="F20" s="34">
        <f t="shared" si="3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136"/>
      <c r="B21" s="66" t="s">
        <v>31</v>
      </c>
      <c r="C21" s="67">
        <v>3209926</v>
      </c>
      <c r="D21" s="67">
        <v>3208826</v>
      </c>
      <c r="E21" s="91">
        <v>2150839.61</v>
      </c>
      <c r="F21" s="69">
        <f t="shared" si="3"/>
        <v>1057986.3900000001</v>
      </c>
      <c r="G21" s="91">
        <v>1212757.6100000001</v>
      </c>
      <c r="H21" s="21">
        <f t="shared" si="0"/>
        <v>67.028863827455893</v>
      </c>
      <c r="I21" s="21">
        <f t="shared" si="1"/>
        <v>32.971136172544107</v>
      </c>
      <c r="J21" s="21">
        <f t="shared" si="1"/>
        <v>56.385311315705223</v>
      </c>
      <c r="K21" s="74">
        <v>4.2699999999999996</v>
      </c>
    </row>
    <row r="22" spans="1:11" ht="15" thickBot="1" x14ac:dyDescent="0.4">
      <c r="A22" s="134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402283.23</v>
      </c>
      <c r="F22" s="56">
        <f>SUM(F23:F27)</f>
        <v>573222.47</v>
      </c>
      <c r="G22" s="64">
        <f>SUM(G23:G27)</f>
        <v>182731.04</v>
      </c>
      <c r="H22" s="57"/>
      <c r="I22" s="57"/>
      <c r="J22" s="57"/>
      <c r="K22" s="62"/>
    </row>
    <row r="23" spans="1:11" x14ac:dyDescent="0.35">
      <c r="A23" s="135"/>
      <c r="B23" s="59" t="s">
        <v>57</v>
      </c>
      <c r="C23" s="60">
        <v>400000</v>
      </c>
      <c r="D23" s="60">
        <v>400000</v>
      </c>
      <c r="E23" s="51">
        <v>210339.19</v>
      </c>
      <c r="F23" s="50">
        <f t="shared" si="3"/>
        <v>189660.81</v>
      </c>
      <c r="G23" s="51">
        <v>88956.45</v>
      </c>
      <c r="H23" s="53">
        <f t="shared" si="0"/>
        <v>52.584797500000001</v>
      </c>
      <c r="I23" s="53">
        <f t="shared" si="1"/>
        <v>47.415202499999999</v>
      </c>
      <c r="J23" s="65">
        <f t="shared" si="1"/>
        <v>42.29190480385514</v>
      </c>
      <c r="K23" s="54">
        <f>(D23*100)/$D$74</f>
        <v>0.55533066229456562</v>
      </c>
    </row>
    <row r="24" spans="1:11" ht="15" thickBot="1" x14ac:dyDescent="0.4">
      <c r="A24" s="135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3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(D24*100)/$D$74</f>
        <v>0.13883266557364141</v>
      </c>
    </row>
    <row r="25" spans="1:11" ht="15" thickBot="1" x14ac:dyDescent="0.4">
      <c r="A25" s="135"/>
      <c r="B25" s="66" t="s">
        <v>59</v>
      </c>
      <c r="C25" s="95">
        <v>0</v>
      </c>
      <c r="D25" s="67">
        <v>337343.2</v>
      </c>
      <c r="E25" s="91">
        <v>191670.08</v>
      </c>
      <c r="F25" s="19">
        <f t="shared" si="3"/>
        <v>145673.12000000002</v>
      </c>
      <c r="G25" s="20">
        <v>93750.63</v>
      </c>
      <c r="H25" s="32">
        <f t="shared" si="0"/>
        <v>56.817531819227419</v>
      </c>
      <c r="I25" s="21">
        <f t="shared" si="1"/>
        <v>43.182468180772581</v>
      </c>
      <c r="J25" s="33">
        <f t="shared" si="1"/>
        <v>48.912501106067261</v>
      </c>
      <c r="K25" s="22">
        <f>(D25*100)/$D$74</f>
        <v>0.46834255669142033</v>
      </c>
    </row>
    <row r="26" spans="1:11" ht="15" thickBot="1" x14ac:dyDescent="0.4">
      <c r="A26" s="135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3.7396660962243922E-2</v>
      </c>
    </row>
    <row r="27" spans="1:11" ht="15" thickBot="1" x14ac:dyDescent="0.4">
      <c r="A27" s="136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0.1544180206109384</v>
      </c>
    </row>
    <row r="28" spans="1:11" ht="15" thickBot="1" x14ac:dyDescent="0.4">
      <c r="A28" s="134">
        <v>38</v>
      </c>
      <c r="B28" s="55" t="s">
        <v>52</v>
      </c>
      <c r="C28" s="64">
        <f>SUM(C29:C33)</f>
        <v>105090</v>
      </c>
      <c r="D28" s="56">
        <f>SUM(D29:D33)</f>
        <v>483649.33999999997</v>
      </c>
      <c r="E28" s="64">
        <f>SUM(E29:E33)</f>
        <v>332624.68000000005</v>
      </c>
      <c r="F28" s="56">
        <f t="shared" ref="F28:G28" si="4">SUM(F29:F33)</f>
        <v>151024.65999999997</v>
      </c>
      <c r="G28" s="64">
        <f t="shared" si="4"/>
        <v>211501.24</v>
      </c>
      <c r="H28" s="57"/>
      <c r="I28" s="57"/>
      <c r="J28" s="57"/>
      <c r="K28" s="62"/>
    </row>
    <row r="29" spans="1:11" x14ac:dyDescent="0.35">
      <c r="A29" s="135"/>
      <c r="B29" s="59" t="s">
        <v>35</v>
      </c>
      <c r="C29" s="60">
        <v>100000</v>
      </c>
      <c r="D29" s="60">
        <v>300000</v>
      </c>
      <c r="E29" s="51">
        <v>163775</v>
      </c>
      <c r="F29" s="50">
        <f t="shared" si="3"/>
        <v>136225</v>
      </c>
      <c r="G29" s="51">
        <v>110175</v>
      </c>
      <c r="H29" s="52">
        <f t="shared" si="0"/>
        <v>54.591666666666669</v>
      </c>
      <c r="I29" s="53">
        <f t="shared" si="1"/>
        <v>45.408333333333331</v>
      </c>
      <c r="J29" s="65">
        <f t="shared" si="1"/>
        <v>67.272172187452298</v>
      </c>
      <c r="K29" s="54">
        <f>(D29*100)/$D$74</f>
        <v>0.41649799672092425</v>
      </c>
    </row>
    <row r="30" spans="1:11" x14ac:dyDescent="0.35">
      <c r="A30" s="135"/>
      <c r="B30" s="3" t="s">
        <v>37</v>
      </c>
      <c r="C30" s="4">
        <v>1000</v>
      </c>
      <c r="D30" s="4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1.3883266557364142E-3</v>
      </c>
    </row>
    <row r="31" spans="1:11" x14ac:dyDescent="0.35">
      <c r="A31" s="135"/>
      <c r="B31" s="96" t="s">
        <v>59</v>
      </c>
      <c r="C31" s="104">
        <v>0</v>
      </c>
      <c r="D31" s="97">
        <v>174869.34</v>
      </c>
      <c r="E31" s="98">
        <v>168849.45</v>
      </c>
      <c r="F31" s="99">
        <f t="shared" si="3"/>
        <v>6019.8899999999849</v>
      </c>
      <c r="G31" s="12">
        <v>101326.02</v>
      </c>
      <c r="H31" s="100">
        <f t="shared" si="0"/>
        <v>96.557492582747798</v>
      </c>
      <c r="I31" s="101">
        <f t="shared" si="1"/>
        <v>3.4425074172522092</v>
      </c>
      <c r="J31" s="10">
        <f t="shared" si="1"/>
        <v>60.009683182266805</v>
      </c>
      <c r="K31" s="103">
        <f>(D31*100)/$D$74</f>
        <v>0.24277576599303397</v>
      </c>
    </row>
    <row r="32" spans="1:11" x14ac:dyDescent="0.35">
      <c r="A32" s="135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5.1229253596673683E-3</v>
      </c>
    </row>
    <row r="33" spans="1:11" ht="15" thickBot="1" x14ac:dyDescent="0.4">
      <c r="A33" s="136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5.6782560219619336E-3</v>
      </c>
    </row>
    <row r="34" spans="1:11" ht="15" thickBot="1" x14ac:dyDescent="0.4">
      <c r="A34" s="134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36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6.9416332786820703E-2</v>
      </c>
    </row>
    <row r="36" spans="1:11" ht="15" thickBot="1" x14ac:dyDescent="0.4">
      <c r="A36" s="134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3"/>
        <v>169239.97</v>
      </c>
      <c r="G36" s="64">
        <f>SUM(G37:G39)</f>
        <v>25585</v>
      </c>
      <c r="H36" s="57"/>
      <c r="I36" s="57"/>
      <c r="J36" s="57"/>
      <c r="K36" s="62"/>
    </row>
    <row r="37" spans="1:11" ht="15" thickBot="1" x14ac:dyDescent="0.4">
      <c r="A37" s="135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25585</v>
      </c>
      <c r="H37" s="71">
        <f t="shared" si="0"/>
        <v>65</v>
      </c>
      <c r="I37" s="72">
        <f t="shared" si="1"/>
        <v>35</v>
      </c>
      <c r="J37" s="73">
        <f t="shared" si="1"/>
        <v>78.723076923076917</v>
      </c>
      <c r="K37" s="74">
        <f>(D37*100)/$D$74</f>
        <v>6.9416332786820703E-2</v>
      </c>
    </row>
    <row r="38" spans="1:11" ht="15" thickBot="1" x14ac:dyDescent="0.4">
      <c r="A38" s="135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7.1831979518002395E-2</v>
      </c>
    </row>
    <row r="39" spans="1:11" ht="15" thickBot="1" x14ac:dyDescent="0.4">
      <c r="A39" s="136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0.13883266557364141</v>
      </c>
    </row>
    <row r="40" spans="1:11" ht="15" thickBot="1" x14ac:dyDescent="0.4">
      <c r="A40" s="139" t="s">
        <v>42</v>
      </c>
      <c r="B40" s="55" t="s">
        <v>70</v>
      </c>
      <c r="C40" s="64">
        <f>SUM(C41:C43)</f>
        <v>65000</v>
      </c>
      <c r="D40" s="64">
        <f>SUM(D41:D43)</f>
        <v>174151.78999999998</v>
      </c>
      <c r="E40" s="64">
        <f>SUM(E41:E43)</f>
        <v>109151.79</v>
      </c>
      <c r="F40" s="64">
        <f t="shared" ref="F40:G40" si="6">SUM(F41:F43)</f>
        <v>65000</v>
      </c>
      <c r="G40" s="64">
        <f t="shared" si="6"/>
        <v>109151.79</v>
      </c>
      <c r="H40" s="57"/>
      <c r="I40" s="57"/>
      <c r="J40" s="57"/>
      <c r="K40" s="62"/>
    </row>
    <row r="41" spans="1:11" x14ac:dyDescent="0.35">
      <c r="A41" s="140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6.9416332786820703E-2</v>
      </c>
    </row>
    <row r="42" spans="1:11" x14ac:dyDescent="0.35">
      <c r="A42" s="140"/>
      <c r="B42" s="3" t="s">
        <v>37</v>
      </c>
      <c r="C42" s="4">
        <v>15000</v>
      </c>
      <c r="D42" s="4">
        <v>15000</v>
      </c>
      <c r="E42" s="12">
        <v>0</v>
      </c>
      <c r="F42" s="5">
        <f t="shared" si="3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2.0824899836046212E-2</v>
      </c>
    </row>
    <row r="43" spans="1:11" ht="15" thickBot="1" x14ac:dyDescent="0.4">
      <c r="A43" s="141"/>
      <c r="B43" s="26" t="s">
        <v>66</v>
      </c>
      <c r="C43" s="24">
        <v>0</v>
      </c>
      <c r="D43" s="24">
        <v>109151.79</v>
      </c>
      <c r="E43" s="20">
        <v>109151.79</v>
      </c>
      <c r="F43" s="5">
        <f t="shared" si="3"/>
        <v>0</v>
      </c>
      <c r="G43" s="35">
        <v>109151.79</v>
      </c>
      <c r="H43" s="32">
        <f t="shared" si="0"/>
        <v>100</v>
      </c>
      <c r="I43" s="21">
        <f t="shared" si="1"/>
        <v>0</v>
      </c>
      <c r="J43" s="33">
        <f t="shared" si="1"/>
        <v>100</v>
      </c>
      <c r="K43" s="22">
        <f>(D43*100)/$D$74</f>
        <v>0.15153833957834337</v>
      </c>
    </row>
    <row r="44" spans="1:11" ht="15" thickBot="1" x14ac:dyDescent="0.4">
      <c r="A44" s="134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7000</v>
      </c>
      <c r="F44" s="56">
        <f t="shared" ref="F44:G44" si="7">SUM(F45:F46)</f>
        <v>93000</v>
      </c>
      <c r="G44" s="64">
        <f t="shared" si="7"/>
        <v>0</v>
      </c>
      <c r="H44" s="57"/>
      <c r="I44" s="57"/>
      <c r="J44" s="57"/>
      <c r="K44" s="62"/>
    </row>
    <row r="45" spans="1:11" x14ac:dyDescent="0.35">
      <c r="A45" s="135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3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6.9416332786820703E-2</v>
      </c>
    </row>
    <row r="46" spans="1:11" ht="15" thickBot="1" x14ac:dyDescent="0.4">
      <c r="A46" s="136"/>
      <c r="B46" s="26" t="s">
        <v>37</v>
      </c>
      <c r="C46" s="17">
        <v>50000</v>
      </c>
      <c r="D46" s="17">
        <v>50000</v>
      </c>
      <c r="E46" s="19">
        <v>7000</v>
      </c>
      <c r="F46" s="19">
        <f t="shared" si="3"/>
        <v>43000</v>
      </c>
      <c r="G46" s="35">
        <v>0</v>
      </c>
      <c r="H46" s="21">
        <f t="shared" si="0"/>
        <v>14.000000000000002</v>
      </c>
      <c r="I46" s="21">
        <f t="shared" si="1"/>
        <v>86</v>
      </c>
      <c r="J46" s="33">
        <f t="shared" si="1"/>
        <v>0</v>
      </c>
      <c r="K46" s="22">
        <f>(D46*100)/$D$74</f>
        <v>6.9416332786820703E-2</v>
      </c>
    </row>
    <row r="47" spans="1:11" ht="15" thickBot="1" x14ac:dyDescent="0.4">
      <c r="A47" s="134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 t="shared" ref="F47:G47" si="8">SUM(F48:F49)</f>
        <v>45000</v>
      </c>
      <c r="G47" s="64">
        <f t="shared" si="8"/>
        <v>0</v>
      </c>
      <c r="H47" s="57"/>
      <c r="I47" s="57"/>
      <c r="J47" s="57"/>
      <c r="K47" s="62"/>
    </row>
    <row r="48" spans="1:11" x14ac:dyDescent="0.35">
      <c r="A48" s="135"/>
      <c r="B48" s="59" t="s">
        <v>58</v>
      </c>
      <c r="C48" s="107">
        <v>0</v>
      </c>
      <c r="D48" s="107">
        <v>0</v>
      </c>
      <c r="E48" s="80">
        <v>0</v>
      </c>
      <c r="F48" s="80">
        <f t="shared" si="3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136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3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6.9416332786820703E-2</v>
      </c>
    </row>
    <row r="50" spans="1:11" ht="15" thickBot="1" x14ac:dyDescent="0.4">
      <c r="A50" s="134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11034.29</v>
      </c>
      <c r="F50" s="56">
        <f t="shared" ref="F50:G50" si="9">SUM(F51:F54)</f>
        <v>295360.70999999996</v>
      </c>
      <c r="G50" s="64">
        <f t="shared" si="9"/>
        <v>3198.98</v>
      </c>
      <c r="H50" s="57"/>
      <c r="I50" s="57"/>
      <c r="J50" s="57"/>
      <c r="K50" s="62"/>
    </row>
    <row r="51" spans="1:11" x14ac:dyDescent="0.35">
      <c r="A51" s="135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3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0.20824899836046212</v>
      </c>
    </row>
    <row r="52" spans="1:11" x14ac:dyDescent="0.35">
      <c r="A52" s="135"/>
      <c r="B52" s="3" t="s">
        <v>30</v>
      </c>
      <c r="C52" s="11">
        <v>0</v>
      </c>
      <c r="D52" s="11">
        <v>0</v>
      </c>
      <c r="E52" s="9">
        <v>0</v>
      </c>
      <c r="F52" s="9">
        <f t="shared" si="3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135"/>
      <c r="B53" s="96" t="s">
        <v>67</v>
      </c>
      <c r="C53" s="104">
        <v>0</v>
      </c>
      <c r="D53" s="104">
        <v>6395</v>
      </c>
      <c r="E53" s="9">
        <v>0</v>
      </c>
      <c r="F53" s="9">
        <f t="shared" si="3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8.8783489634343682E-3</v>
      </c>
    </row>
    <row r="54" spans="1:11" ht="15" thickBot="1" x14ac:dyDescent="0.4">
      <c r="A54" s="136"/>
      <c r="B54" s="26" t="s">
        <v>36</v>
      </c>
      <c r="C54" s="17">
        <v>150000</v>
      </c>
      <c r="D54" s="17">
        <v>150000</v>
      </c>
      <c r="E54" s="19">
        <v>11034.29</v>
      </c>
      <c r="F54" s="19">
        <f t="shared" si="3"/>
        <v>138965.71</v>
      </c>
      <c r="G54" s="34">
        <v>3198.98</v>
      </c>
      <c r="H54" s="21">
        <f t="shared" si="0"/>
        <v>7.3561933333333345</v>
      </c>
      <c r="I54" s="21">
        <f t="shared" si="1"/>
        <v>92.643806666666663</v>
      </c>
      <c r="J54" s="33">
        <f t="shared" si="1"/>
        <v>28.991262691120134</v>
      </c>
      <c r="K54" s="22">
        <f>(D54*100)/$D$74</f>
        <v>0.20824899836046212</v>
      </c>
    </row>
    <row r="55" spans="1:11" ht="15" thickBot="1" x14ac:dyDescent="0.4">
      <c r="A55" s="134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318040.81</v>
      </c>
      <c r="F55" s="56">
        <f t="shared" ref="F55:G55" si="10">SUM(F56:F59)</f>
        <v>762888.24</v>
      </c>
      <c r="G55" s="56">
        <f t="shared" si="10"/>
        <v>162899.76</v>
      </c>
      <c r="H55" s="57"/>
      <c r="I55" s="57"/>
      <c r="J55" s="57"/>
      <c r="K55" s="62"/>
    </row>
    <row r="56" spans="1:11" x14ac:dyDescent="0.35">
      <c r="A56" s="135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3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0.27766533114728281</v>
      </c>
    </row>
    <row r="57" spans="1:11" x14ac:dyDescent="0.35">
      <c r="A57" s="135"/>
      <c r="B57" s="3" t="s">
        <v>30</v>
      </c>
      <c r="C57" s="11">
        <v>0</v>
      </c>
      <c r="D57" s="11">
        <v>0</v>
      </c>
      <c r="E57" s="51">
        <v>0</v>
      </c>
      <c r="F57" s="80">
        <f t="shared" si="3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135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3"/>
        <v>281299.05</v>
      </c>
      <c r="G58" s="12">
        <v>42000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42.155977115326706</v>
      </c>
      <c r="K58" s="103">
        <v>0.45</v>
      </c>
    </row>
    <row r="59" spans="1:11" ht="15" thickBot="1" x14ac:dyDescent="0.4">
      <c r="A59" s="136"/>
      <c r="B59" s="26" t="s">
        <v>36</v>
      </c>
      <c r="C59" s="17">
        <v>500000</v>
      </c>
      <c r="D59" s="17">
        <v>500000</v>
      </c>
      <c r="E59" s="20">
        <v>218410.81</v>
      </c>
      <c r="F59" s="19">
        <f t="shared" si="3"/>
        <v>281589.19</v>
      </c>
      <c r="G59" s="20">
        <v>120899.76</v>
      </c>
      <c r="H59" s="21">
        <f t="shared" si="0"/>
        <v>43.682162000000005</v>
      </c>
      <c r="I59" s="21">
        <f t="shared" si="1"/>
        <v>56.317837999999995</v>
      </c>
      <c r="J59" s="33">
        <f t="shared" si="1"/>
        <v>55.354293132285889</v>
      </c>
      <c r="K59" s="22">
        <v>0.4</v>
      </c>
    </row>
    <row r="60" spans="1:11" ht="15" thickBot="1" x14ac:dyDescent="0.4">
      <c r="A60" s="139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40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3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141"/>
      <c r="B62" s="26" t="s">
        <v>36</v>
      </c>
      <c r="C62" s="24">
        <v>0</v>
      </c>
      <c r="D62" s="24">
        <v>0</v>
      </c>
      <c r="E62" s="34">
        <v>0</v>
      </c>
      <c r="F62" s="34">
        <f t="shared" si="3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134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135"/>
      <c r="B64" s="59" t="s">
        <v>58</v>
      </c>
      <c r="C64" s="107">
        <v>0</v>
      </c>
      <c r="D64" s="107">
        <v>0</v>
      </c>
      <c r="E64" s="80">
        <v>0</v>
      </c>
      <c r="F64" s="80">
        <f t="shared" si="3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136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3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0.20824899836046212</v>
      </c>
    </row>
    <row r="66" spans="1:11" ht="15" thickBot="1" x14ac:dyDescent="0.4">
      <c r="A66" s="134">
        <v>76</v>
      </c>
      <c r="B66" s="55" t="s">
        <v>12</v>
      </c>
      <c r="C66" s="56">
        <f>SUM(C67:C68)</f>
        <v>1600000</v>
      </c>
      <c r="D66" s="64">
        <f>SUM(D67:D69)</f>
        <v>1872669.08</v>
      </c>
      <c r="E66" s="64">
        <f>SUM(E67:E68)</f>
        <v>999920</v>
      </c>
      <c r="F66" s="64">
        <f>SUM(F67:F68)</f>
        <v>401180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135"/>
      <c r="B67" s="47" t="s">
        <v>32</v>
      </c>
      <c r="C67" s="49">
        <v>0</v>
      </c>
      <c r="D67" s="49">
        <v>1100</v>
      </c>
      <c r="E67" s="85">
        <v>0</v>
      </c>
      <c r="F67" s="80">
        <f t="shared" si="3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1.5271593213100555E-3</v>
      </c>
    </row>
    <row r="68" spans="1:11" ht="15" thickBot="1" x14ac:dyDescent="0.4">
      <c r="A68" s="136"/>
      <c r="B68" s="36" t="s">
        <v>61</v>
      </c>
      <c r="C68" s="17">
        <v>1600000</v>
      </c>
      <c r="D68" s="17">
        <v>1400000</v>
      </c>
      <c r="E68" s="34">
        <v>999920</v>
      </c>
      <c r="F68" s="19">
        <f t="shared" si="3"/>
        <v>400080</v>
      </c>
      <c r="G68" s="34">
        <v>0</v>
      </c>
      <c r="H68" s="32">
        <f t="shared" si="0"/>
        <v>71.42285714285714</v>
      </c>
      <c r="I68" s="37">
        <f t="shared" si="1"/>
        <v>28.577142857142857</v>
      </c>
      <c r="J68" s="33">
        <f t="shared" si="1"/>
        <v>0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3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134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61350</v>
      </c>
      <c r="F70" s="56">
        <f t="shared" ref="F70:G70" si="11">SUM(F71:F73)</f>
        <v>314885.04000000004</v>
      </c>
      <c r="G70" s="64">
        <f t="shared" si="11"/>
        <v>12164.49</v>
      </c>
      <c r="H70" s="89"/>
      <c r="I70" s="89"/>
      <c r="J70" s="90"/>
      <c r="K70" s="62"/>
    </row>
    <row r="71" spans="1:11" x14ac:dyDescent="0.35">
      <c r="A71" s="135"/>
      <c r="B71" s="86" t="s">
        <v>39</v>
      </c>
      <c r="C71" s="87">
        <v>100000</v>
      </c>
      <c r="D71" s="87">
        <v>100000</v>
      </c>
      <c r="E71" s="88">
        <v>61350</v>
      </c>
      <c r="F71" s="50">
        <f t="shared" si="3"/>
        <v>38650</v>
      </c>
      <c r="G71" s="51">
        <v>12164.49</v>
      </c>
      <c r="H71" s="52">
        <f t="shared" si="0"/>
        <v>61.35</v>
      </c>
      <c r="I71" s="53">
        <f t="shared" si="1"/>
        <v>38.65</v>
      </c>
      <c r="J71" s="65">
        <f t="shared" si="1"/>
        <v>19.828019559902199</v>
      </c>
      <c r="K71" s="54">
        <f>(D71*100)/$D$74</f>
        <v>0.13883266557364141</v>
      </c>
    </row>
    <row r="72" spans="1:11" x14ac:dyDescent="0.35">
      <c r="A72" s="135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3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136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3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6.9416332786820717E-2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72029157.970000014</v>
      </c>
      <c r="E74" s="40">
        <f>SUM(E10+E13,E15,E18,E22,E28,E34,E36,E40,E44,E47,E50,E55,E60,E63,E66+E70)</f>
        <v>36684478.519999996</v>
      </c>
      <c r="F74" s="40">
        <f>SUM(F10+F13,F15,F18,F22,F28,F34,F36,F40,F44,F47,F50,F55,F60,F63,F66+F70)</f>
        <v>64648628.389999993</v>
      </c>
      <c r="G74" s="40">
        <f>SUM(G10+G13,G15,G18,G22,G28,G34,G36,G40,G44,G47,G50,G55,G60,G63,G66+G70)</f>
        <v>17165343.309999999</v>
      </c>
      <c r="H74" s="41">
        <f t="shared" si="0"/>
        <v>50.930039381105921</v>
      </c>
      <c r="I74" s="41">
        <f t="shared" si="1"/>
        <v>89.753414050634888</v>
      </c>
      <c r="J74" s="41">
        <f t="shared" si="1"/>
        <v>46.791842224611784</v>
      </c>
      <c r="K74" s="42">
        <f>SUM(K10:K73)</f>
        <v>100.00229088049271</v>
      </c>
    </row>
    <row r="75" spans="1:11" x14ac:dyDescent="0.35">
      <c r="A75" s="142" t="s">
        <v>72</v>
      </c>
      <c r="B75" s="142"/>
      <c r="C75" s="142"/>
    </row>
    <row r="76" spans="1:11" x14ac:dyDescent="0.35">
      <c r="A76" s="143" t="s">
        <v>27</v>
      </c>
      <c r="B76" s="143"/>
      <c r="C76" s="143"/>
      <c r="E76" t="s">
        <v>26</v>
      </c>
    </row>
    <row r="77" spans="1:11" ht="21" customHeight="1" x14ac:dyDescent="0.35">
      <c r="A77" s="144" t="s">
        <v>28</v>
      </c>
      <c r="B77" s="144"/>
      <c r="C77" s="144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4:A46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39"/>
    <mergeCell ref="A40:A43"/>
    <mergeCell ref="A70:A73"/>
    <mergeCell ref="A75:C75"/>
    <mergeCell ref="A76:C76"/>
    <mergeCell ref="A77:C77"/>
    <mergeCell ref="A47:A49"/>
    <mergeCell ref="A50:A54"/>
    <mergeCell ref="A55:A59"/>
    <mergeCell ref="A60:A62"/>
    <mergeCell ref="A63:A65"/>
    <mergeCell ref="A66:A6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 jan-24</vt:lpstr>
      <vt:lpstr> fev-24 </vt:lpstr>
      <vt:lpstr>mar-24</vt:lpstr>
      <vt:lpstr>abril-24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2024-04-05T10:55:11Z</cp:lastPrinted>
  <dcterms:created xsi:type="dcterms:W3CDTF">2016-04-01T19:52:39Z</dcterms:created>
  <dcterms:modified xsi:type="dcterms:W3CDTF">2024-05-07T12:41:14Z</dcterms:modified>
</cp:coreProperties>
</file>