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4\Execução orçamentaria 2024\"/>
    </mc:Choice>
  </mc:AlternateContent>
  <xr:revisionPtr revIDLastSave="0" documentId="13_ncr:1_{E45DFEBF-F774-47CF-8091-3E3F9058547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lan 1 - jan-24" sheetId="25" r:id="rId1"/>
    <sheet name="plan 1 - fev-24 " sheetId="3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9" i="38" l="1"/>
  <c r="F29" i="38"/>
  <c r="I29" i="38"/>
  <c r="H29" i="38"/>
  <c r="J24" i="38"/>
  <c r="H24" i="38"/>
  <c r="F24" i="38"/>
  <c r="I24" i="38" s="1"/>
  <c r="J66" i="38"/>
  <c r="H66" i="38"/>
  <c r="F66" i="38"/>
  <c r="I66" i="38" s="1"/>
  <c r="J65" i="38"/>
  <c r="H65" i="38"/>
  <c r="F65" i="38"/>
  <c r="I65" i="38" s="1"/>
  <c r="G64" i="38"/>
  <c r="E64" i="38"/>
  <c r="D64" i="38"/>
  <c r="C64" i="38"/>
  <c r="J63" i="38"/>
  <c r="H63" i="38"/>
  <c r="F63" i="38"/>
  <c r="I63" i="38" s="1"/>
  <c r="J62" i="38"/>
  <c r="H62" i="38"/>
  <c r="F62" i="38"/>
  <c r="F61" i="38" s="1"/>
  <c r="G61" i="38"/>
  <c r="E61" i="38"/>
  <c r="D61" i="38"/>
  <c r="C61" i="38"/>
  <c r="J60" i="38"/>
  <c r="H60" i="38"/>
  <c r="F60" i="38"/>
  <c r="I60" i="38" s="1"/>
  <c r="J59" i="38"/>
  <c r="H59" i="38"/>
  <c r="F59" i="38"/>
  <c r="G58" i="38"/>
  <c r="E58" i="38"/>
  <c r="D58" i="38"/>
  <c r="C58" i="38"/>
  <c r="J57" i="38"/>
  <c r="H57" i="38"/>
  <c r="F57" i="38"/>
  <c r="I57" i="38" s="1"/>
  <c r="J56" i="38"/>
  <c r="H56" i="38"/>
  <c r="F56" i="38"/>
  <c r="G55" i="38"/>
  <c r="E55" i="38"/>
  <c r="D55" i="38"/>
  <c r="C55" i="38"/>
  <c r="J54" i="38"/>
  <c r="H54" i="38"/>
  <c r="F54" i="38"/>
  <c r="J52" i="38"/>
  <c r="H52" i="38"/>
  <c r="F52" i="38"/>
  <c r="I52" i="38" s="1"/>
  <c r="J51" i="38"/>
  <c r="H51" i="38"/>
  <c r="F51" i="38"/>
  <c r="I51" i="38" s="1"/>
  <c r="G50" i="38"/>
  <c r="E50" i="38"/>
  <c r="D50" i="38"/>
  <c r="C50" i="38"/>
  <c r="J49" i="38"/>
  <c r="H49" i="38"/>
  <c r="F49" i="38"/>
  <c r="I49" i="38" s="1"/>
  <c r="J48" i="38"/>
  <c r="H48" i="38"/>
  <c r="F48" i="38"/>
  <c r="I48" i="38" s="1"/>
  <c r="J47" i="38"/>
  <c r="H47" i="38"/>
  <c r="F47" i="38"/>
  <c r="I47" i="38" s="1"/>
  <c r="G46" i="38"/>
  <c r="E46" i="38"/>
  <c r="D46" i="38"/>
  <c r="C46" i="38"/>
  <c r="J45" i="38"/>
  <c r="H45" i="38"/>
  <c r="F45" i="38"/>
  <c r="I45" i="38" s="1"/>
  <c r="J44" i="38"/>
  <c r="H44" i="38"/>
  <c r="F44" i="38"/>
  <c r="I44" i="38" s="1"/>
  <c r="G43" i="38"/>
  <c r="E43" i="38"/>
  <c r="D43" i="38"/>
  <c r="C43" i="38"/>
  <c r="J42" i="38"/>
  <c r="H42" i="38"/>
  <c r="F42" i="38"/>
  <c r="I42" i="38" s="1"/>
  <c r="J41" i="38"/>
  <c r="H41" i="38"/>
  <c r="F41" i="38"/>
  <c r="I41" i="38" s="1"/>
  <c r="G40" i="38"/>
  <c r="E40" i="38"/>
  <c r="D40" i="38"/>
  <c r="C40" i="38"/>
  <c r="J39" i="38"/>
  <c r="H39" i="38"/>
  <c r="F39" i="38"/>
  <c r="I39" i="38" s="1"/>
  <c r="J38" i="38"/>
  <c r="H38" i="38"/>
  <c r="F38" i="38"/>
  <c r="I38" i="38" s="1"/>
  <c r="J37" i="38"/>
  <c r="H37" i="38"/>
  <c r="F37" i="38"/>
  <c r="G36" i="38"/>
  <c r="E36" i="38"/>
  <c r="D36" i="38"/>
  <c r="C36" i="38"/>
  <c r="J35" i="38"/>
  <c r="H35" i="38"/>
  <c r="F35" i="38"/>
  <c r="I35" i="38" s="1"/>
  <c r="J34" i="38"/>
  <c r="F34" i="38"/>
  <c r="I34" i="38" s="1"/>
  <c r="G33" i="38"/>
  <c r="E33" i="38"/>
  <c r="D33" i="38"/>
  <c r="C33" i="38"/>
  <c r="J32" i="38"/>
  <c r="H32" i="38"/>
  <c r="F32" i="38"/>
  <c r="I32" i="38" s="1"/>
  <c r="G31" i="38"/>
  <c r="E31" i="38"/>
  <c r="D31" i="38"/>
  <c r="C31" i="38"/>
  <c r="J30" i="38"/>
  <c r="H30" i="38"/>
  <c r="F30" i="38"/>
  <c r="I30" i="38" s="1"/>
  <c r="J28" i="38"/>
  <c r="H28" i="38"/>
  <c r="F28" i="38"/>
  <c r="I28" i="38" s="1"/>
  <c r="J27" i="38"/>
  <c r="H27" i="38"/>
  <c r="F27" i="38"/>
  <c r="I27" i="38" s="1"/>
  <c r="G26" i="38"/>
  <c r="E26" i="38"/>
  <c r="D26" i="38"/>
  <c r="C26" i="38"/>
  <c r="J25" i="38"/>
  <c r="H25" i="38"/>
  <c r="F25" i="38"/>
  <c r="I25" i="38" s="1"/>
  <c r="J23" i="38"/>
  <c r="H23" i="38"/>
  <c r="F23" i="38"/>
  <c r="I23" i="38" s="1"/>
  <c r="J22" i="38"/>
  <c r="H22" i="38"/>
  <c r="F22" i="38"/>
  <c r="G21" i="38"/>
  <c r="E21" i="38"/>
  <c r="D21" i="38"/>
  <c r="C21" i="38"/>
  <c r="J20" i="38"/>
  <c r="H20" i="38"/>
  <c r="F20" i="38"/>
  <c r="J19" i="38"/>
  <c r="H19" i="38"/>
  <c r="F19" i="38"/>
  <c r="I19" i="38" s="1"/>
  <c r="J18" i="38"/>
  <c r="H18" i="38"/>
  <c r="F18" i="38"/>
  <c r="I18" i="38" s="1"/>
  <c r="G17" i="38"/>
  <c r="E17" i="38"/>
  <c r="D17" i="38"/>
  <c r="C17" i="38"/>
  <c r="J16" i="38"/>
  <c r="H16" i="38"/>
  <c r="F16" i="38"/>
  <c r="I16" i="38" s="1"/>
  <c r="J15" i="38"/>
  <c r="H15" i="38"/>
  <c r="F15" i="38"/>
  <c r="I15" i="38" s="1"/>
  <c r="G14" i="38"/>
  <c r="E14" i="38"/>
  <c r="D14" i="38"/>
  <c r="C14" i="38"/>
  <c r="J13" i="38"/>
  <c r="H13" i="38"/>
  <c r="F13" i="38"/>
  <c r="G12" i="38"/>
  <c r="E12" i="38"/>
  <c r="D12" i="38"/>
  <c r="C12" i="38"/>
  <c r="J11" i="38"/>
  <c r="H11" i="38"/>
  <c r="F11" i="38"/>
  <c r="I11" i="38" s="1"/>
  <c r="J10" i="38"/>
  <c r="H10" i="38"/>
  <c r="F10" i="38"/>
  <c r="I10" i="38" s="1"/>
  <c r="G9" i="38"/>
  <c r="E9" i="38"/>
  <c r="C9" i="38"/>
  <c r="J11" i="25"/>
  <c r="I10" i="25"/>
  <c r="H10" i="25"/>
  <c r="E32" i="25"/>
  <c r="C32" i="25"/>
  <c r="J33" i="25"/>
  <c r="I33" i="25"/>
  <c r="F33" i="25"/>
  <c r="F34" i="25"/>
  <c r="D32" i="25"/>
  <c r="F55" i="38" l="1"/>
  <c r="F50" i="38"/>
  <c r="G67" i="38"/>
  <c r="F33" i="38"/>
  <c r="F31" i="38"/>
  <c r="D67" i="38"/>
  <c r="K53" i="38" s="1"/>
  <c r="I56" i="38"/>
  <c r="C67" i="38"/>
  <c r="F58" i="38"/>
  <c r="F17" i="38"/>
  <c r="F36" i="38"/>
  <c r="F46" i="38"/>
  <c r="F21" i="38"/>
  <c r="I20" i="38"/>
  <c r="E67" i="38"/>
  <c r="F12" i="38"/>
  <c r="I22" i="38"/>
  <c r="F26" i="38"/>
  <c r="I54" i="38"/>
  <c r="I62" i="38"/>
  <c r="F43" i="38"/>
  <c r="I13" i="38"/>
  <c r="I37" i="38"/>
  <c r="F40" i="38"/>
  <c r="I59" i="38"/>
  <c r="F64" i="38"/>
  <c r="F14" i="38"/>
  <c r="F25" i="25"/>
  <c r="I25" i="25" s="1"/>
  <c r="F21" i="25"/>
  <c r="I21" i="25" s="1"/>
  <c r="J25" i="25"/>
  <c r="H25" i="25"/>
  <c r="G22" i="25"/>
  <c r="E22" i="25"/>
  <c r="D22" i="25"/>
  <c r="C22" i="25"/>
  <c r="J21" i="25"/>
  <c r="H21" i="25"/>
  <c r="G18" i="25"/>
  <c r="E18" i="25"/>
  <c r="D18" i="25"/>
  <c r="C18" i="25"/>
  <c r="K24" i="38" l="1"/>
  <c r="K29" i="38"/>
  <c r="K51" i="38"/>
  <c r="K35" i="38"/>
  <c r="K54" i="38"/>
  <c r="K60" i="38"/>
  <c r="K62" i="38"/>
  <c r="H67" i="38"/>
  <c r="K65" i="38"/>
  <c r="K59" i="38"/>
  <c r="K57" i="38"/>
  <c r="K47" i="38"/>
  <c r="K41" i="38"/>
  <c r="K22" i="38"/>
  <c r="K28" i="38"/>
  <c r="K56" i="38"/>
  <c r="K19" i="38"/>
  <c r="K15" i="38"/>
  <c r="K25" i="38"/>
  <c r="K48" i="38"/>
  <c r="K39" i="38"/>
  <c r="K27" i="38"/>
  <c r="K44" i="38"/>
  <c r="K49" i="38"/>
  <c r="K38" i="38"/>
  <c r="K37" i="38"/>
  <c r="K42" i="38"/>
  <c r="K52" i="38"/>
  <c r="K13" i="38"/>
  <c r="K16" i="38"/>
  <c r="K32" i="38"/>
  <c r="K34" i="38"/>
  <c r="K23" i="38"/>
  <c r="K30" i="38"/>
  <c r="K45" i="38"/>
  <c r="K10" i="38"/>
  <c r="K66" i="38"/>
  <c r="J67" i="38"/>
  <c r="F67" i="38"/>
  <c r="I67" i="38" s="1"/>
  <c r="J64" i="25"/>
  <c r="H64" i="25"/>
  <c r="F64" i="25"/>
  <c r="J63" i="25"/>
  <c r="H63" i="25"/>
  <c r="F63" i="25"/>
  <c r="I63" i="25" s="1"/>
  <c r="G62" i="25"/>
  <c r="E62" i="25"/>
  <c r="D62" i="25"/>
  <c r="C62" i="25"/>
  <c r="J61" i="25"/>
  <c r="H61" i="25"/>
  <c r="F61" i="25"/>
  <c r="I61" i="25" s="1"/>
  <c r="J60" i="25"/>
  <c r="H60" i="25"/>
  <c r="F60" i="25"/>
  <c r="I60" i="25" s="1"/>
  <c r="G59" i="25"/>
  <c r="E59" i="25"/>
  <c r="D59" i="25"/>
  <c r="C59" i="25"/>
  <c r="J58" i="25"/>
  <c r="H58" i="25"/>
  <c r="F58" i="25"/>
  <c r="I58" i="25" s="1"/>
  <c r="J57" i="25"/>
  <c r="H57" i="25"/>
  <c r="F57" i="25"/>
  <c r="I57" i="25" s="1"/>
  <c r="G56" i="25"/>
  <c r="E56" i="25"/>
  <c r="D56" i="25"/>
  <c r="C56" i="25"/>
  <c r="J55" i="25"/>
  <c r="H55" i="25"/>
  <c r="F55" i="25"/>
  <c r="J54" i="25"/>
  <c r="H54" i="25"/>
  <c r="F54" i="25"/>
  <c r="I54" i="25" s="1"/>
  <c r="G53" i="25"/>
  <c r="E53" i="25"/>
  <c r="D53" i="25"/>
  <c r="C53" i="25"/>
  <c r="J52" i="25"/>
  <c r="H52" i="25"/>
  <c r="F52" i="25"/>
  <c r="I52" i="25" s="1"/>
  <c r="J51" i="25"/>
  <c r="H51" i="25"/>
  <c r="F51" i="25"/>
  <c r="I51" i="25" s="1"/>
  <c r="J50" i="25"/>
  <c r="H50" i="25"/>
  <c r="F50" i="25"/>
  <c r="I50" i="25" s="1"/>
  <c r="G49" i="25"/>
  <c r="E49" i="25"/>
  <c r="D49" i="25"/>
  <c r="C49" i="25"/>
  <c r="J48" i="25"/>
  <c r="H48" i="25"/>
  <c r="F48" i="25"/>
  <c r="I48" i="25" s="1"/>
  <c r="J47" i="25"/>
  <c r="H47" i="25"/>
  <c r="F47" i="25"/>
  <c r="I47" i="25" s="1"/>
  <c r="J46" i="25"/>
  <c r="H46" i="25"/>
  <c r="F46" i="25"/>
  <c r="I46" i="25" s="1"/>
  <c r="G45" i="25"/>
  <c r="E45" i="25"/>
  <c r="D45" i="25"/>
  <c r="C45" i="25"/>
  <c r="J44" i="25"/>
  <c r="H44" i="25"/>
  <c r="F44" i="25"/>
  <c r="J43" i="25"/>
  <c r="H43" i="25"/>
  <c r="F43" i="25"/>
  <c r="I43" i="25" s="1"/>
  <c r="G42" i="25"/>
  <c r="E42" i="25"/>
  <c r="D42" i="25"/>
  <c r="C42" i="25"/>
  <c r="J41" i="25"/>
  <c r="H41" i="25"/>
  <c r="F41" i="25"/>
  <c r="I41" i="25" s="1"/>
  <c r="J40" i="25"/>
  <c r="H40" i="25"/>
  <c r="F40" i="25"/>
  <c r="I40" i="25" s="1"/>
  <c r="G39" i="25"/>
  <c r="E39" i="25"/>
  <c r="D39" i="25"/>
  <c r="C39" i="25"/>
  <c r="J38" i="25"/>
  <c r="H38" i="25"/>
  <c r="F38" i="25"/>
  <c r="I38" i="25" s="1"/>
  <c r="J37" i="25"/>
  <c r="H37" i="25"/>
  <c r="F37" i="25"/>
  <c r="I37" i="25" s="1"/>
  <c r="J36" i="25"/>
  <c r="H36" i="25"/>
  <c r="F36" i="25"/>
  <c r="G35" i="25"/>
  <c r="E35" i="25"/>
  <c r="D35" i="25"/>
  <c r="C35" i="25"/>
  <c r="J34" i="25"/>
  <c r="H34" i="25"/>
  <c r="I34" i="25"/>
  <c r="G32" i="25"/>
  <c r="F32" i="25"/>
  <c r="J31" i="25"/>
  <c r="H31" i="25"/>
  <c r="F31" i="25"/>
  <c r="I31" i="25" s="1"/>
  <c r="G30" i="25"/>
  <c r="E30" i="25"/>
  <c r="D30" i="25"/>
  <c r="C30" i="25"/>
  <c r="J29" i="25"/>
  <c r="H29" i="25"/>
  <c r="F29" i="25"/>
  <c r="I29" i="25" s="1"/>
  <c r="J28" i="25"/>
  <c r="H28" i="25"/>
  <c r="F28" i="25"/>
  <c r="I28" i="25" s="1"/>
  <c r="J27" i="25"/>
  <c r="H27" i="25"/>
  <c r="F27" i="25"/>
  <c r="G26" i="25"/>
  <c r="E26" i="25"/>
  <c r="D26" i="25"/>
  <c r="C26" i="25"/>
  <c r="J24" i="25"/>
  <c r="H24" i="25"/>
  <c r="F24" i="25"/>
  <c r="I24" i="25" s="1"/>
  <c r="J23" i="25"/>
  <c r="H23" i="25"/>
  <c r="F23" i="25"/>
  <c r="J20" i="25"/>
  <c r="H20" i="25"/>
  <c r="F20" i="25"/>
  <c r="I20" i="25" s="1"/>
  <c r="J19" i="25"/>
  <c r="H19" i="25"/>
  <c r="F19" i="25"/>
  <c r="J17" i="25"/>
  <c r="H17" i="25"/>
  <c r="F17" i="25"/>
  <c r="I17" i="25" s="1"/>
  <c r="J16" i="25"/>
  <c r="H16" i="25"/>
  <c r="F16" i="25"/>
  <c r="I16" i="25" s="1"/>
  <c r="G15" i="25"/>
  <c r="E15" i="25"/>
  <c r="D15" i="25"/>
  <c r="C15" i="25"/>
  <c r="J14" i="25"/>
  <c r="H14" i="25"/>
  <c r="F14" i="25"/>
  <c r="I14" i="25" s="1"/>
  <c r="J13" i="25"/>
  <c r="H13" i="25"/>
  <c r="F13" i="25"/>
  <c r="I13" i="25" s="1"/>
  <c r="G12" i="25"/>
  <c r="E12" i="25"/>
  <c r="D12" i="25"/>
  <c r="C12" i="25"/>
  <c r="H11" i="25"/>
  <c r="F11" i="25"/>
  <c r="I11" i="25" s="1"/>
  <c r="J10" i="25"/>
  <c r="F10" i="25"/>
  <c r="G9" i="25"/>
  <c r="E9" i="25"/>
  <c r="C9" i="25"/>
  <c r="C65" i="25" s="1"/>
  <c r="K67" i="38" l="1"/>
  <c r="G65" i="25"/>
  <c r="I23" i="25"/>
  <c r="F22" i="25"/>
  <c r="I19" i="25"/>
  <c r="F18" i="25"/>
  <c r="F26" i="25"/>
  <c r="F35" i="25"/>
  <c r="F53" i="25"/>
  <c r="F42" i="25"/>
  <c r="I55" i="25"/>
  <c r="F49" i="25"/>
  <c r="F30" i="25"/>
  <c r="D65" i="25"/>
  <c r="E65" i="25"/>
  <c r="F45" i="25"/>
  <c r="F62" i="25"/>
  <c r="I64" i="25"/>
  <c r="F12" i="25"/>
  <c r="I27" i="25"/>
  <c r="I36" i="25"/>
  <c r="F39" i="25"/>
  <c r="I44" i="25"/>
  <c r="F59" i="25"/>
  <c r="F15" i="25"/>
  <c r="F56" i="25"/>
  <c r="K25" i="25" l="1"/>
  <c r="K33" i="25"/>
  <c r="J65" i="25"/>
  <c r="K64" i="25"/>
  <c r="K58" i="25"/>
  <c r="K16" i="25"/>
  <c r="K41" i="25"/>
  <c r="K13" i="25"/>
  <c r="K20" i="25"/>
  <c r="K27" i="25"/>
  <c r="K51" i="25"/>
  <c r="K28" i="25"/>
  <c r="K23" i="25"/>
  <c r="K63" i="25"/>
  <c r="K17" i="25"/>
  <c r="K40" i="25"/>
  <c r="K55" i="25"/>
  <c r="K31" i="25"/>
  <c r="K24" i="25"/>
  <c r="K36" i="25"/>
  <c r="K34" i="25"/>
  <c r="K37" i="25"/>
  <c r="K44" i="25"/>
  <c r="K50" i="25"/>
  <c r="K57" i="25"/>
  <c r="K48" i="25"/>
  <c r="K54" i="25"/>
  <c r="K29" i="25"/>
  <c r="K52" i="25"/>
  <c r="K38" i="25"/>
  <c r="K60" i="25"/>
  <c r="K43" i="25"/>
  <c r="K10" i="25"/>
  <c r="K46" i="25"/>
  <c r="K14" i="25"/>
  <c r="K47" i="25"/>
  <c r="H65" i="25"/>
  <c r="F65" i="25"/>
  <c r="I65" i="25" s="1"/>
  <c r="K65" i="25" l="1"/>
</calcChain>
</file>

<file path=xl/sharedStrings.xml><?xml version="1.0" encoding="utf-8"?>
<sst xmlns="http://schemas.openxmlformats.org/spreadsheetml/2006/main" count="170" uniqueCount="63">
  <si>
    <t>(R$)</t>
  </si>
  <si>
    <t>Ação</t>
  </si>
  <si>
    <t>Discriminação</t>
  </si>
  <si>
    <t>Dados Orçamentários</t>
  </si>
  <si>
    <t>Liberado (B)</t>
  </si>
  <si>
    <t>Encargos e Amortização da Dívida</t>
  </si>
  <si>
    <t>Sentenças Judiciais</t>
  </si>
  <si>
    <t>Fortalecimento da Pesquisa Agropecuária</t>
  </si>
  <si>
    <t>Capacitação de Recursos Humanos</t>
  </si>
  <si>
    <t>Aquisição de Equipamentos</t>
  </si>
  <si>
    <t>Gestão da Tecnologia de Informação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</si>
  <si>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</si>
  <si>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</si>
  <si>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</si>
  <si>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</si>
  <si>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</si>
  <si>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</si>
  <si>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</si>
  <si>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</si>
  <si>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</si>
  <si>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</si>
  <si>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</si>
  <si>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</si>
  <si>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</si>
  <si>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</si>
  <si>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</si>
  <si>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</si>
  <si>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Elaboração: COOLIC/DIRAFI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</si>
  <si>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</si>
  <si>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</si>
  <si>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</si>
  <si>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</si>
  <si>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</si>
  <si>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 1704 (royalties)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</si>
  <si>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</si>
  <si>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</si>
  <si>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</si>
  <si>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</si>
  <si>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</si>
  <si>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</si>
  <si>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Quadro Demonstrativo da Execução Orçamentária - 2024</t>
  </si>
  <si>
    <t>POSIÇÃO: 01/janeiro  a 31/janeiro/2024</t>
  </si>
  <si>
    <t>40</t>
  </si>
  <si>
    <t>72</t>
  </si>
  <si>
    <t>Fonte: I-GESP/SEFAZ - 02.02.2024</t>
  </si>
  <si>
    <t xml:space="preserve">COOLIC - COORDENADORIA DE ORÇAMENTO E LICITAÇÃO </t>
  </si>
  <si>
    <t>DIRAFI - DIRETORIA ADMINISTRATIVA E FINANCEIRA</t>
  </si>
  <si>
    <t>Reforma de Unid. Descentralizadas</t>
  </si>
  <si>
    <t>Promoção da Def.Sanitária Vegetal</t>
  </si>
  <si>
    <t>Comunic. Rural, Social e Marketing</t>
  </si>
  <si>
    <t>Reg. Fundiária de Imóveis Rurais</t>
  </si>
  <si>
    <t>Operac. Proj. Dom Helder Câmara</t>
  </si>
  <si>
    <t xml:space="preserve">Assist. Téc. Ext.Rural a Agric.Familiar </t>
  </si>
  <si>
    <t>Fort. da Def.Sanitaria Animal</t>
  </si>
  <si>
    <t>Pagamento de Pessoal e encargos</t>
  </si>
  <si>
    <t>POSIÇÃO: 01/janeiro  a 29/fevereiro/2024</t>
  </si>
  <si>
    <t>Fonte: I-GESP/SEFAZ - 01.03.2024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</si>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</sst>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4" xfId="0" applyBorder="1"/>
    <xf numFmtId="43" fontId="0" fillId="0" borderId="2" xfId="1" applyFont="1" applyFill="1" applyBorder="1"/>
    <xf numFmtId="43" fontId="1" fillId="0" borderId="2" xfId="1" applyFont="1" applyFill="1" applyBorder="1"/>
    <xf numFmtId="43" fontId="0" fillId="0" borderId="3" xfId="0" applyNumberFormat="1" applyBorder="1"/>
    <xf numFmtId="164" fontId="1" fillId="0" borderId="3" xfId="1" applyNumberFormat="1" applyFont="1" applyFill="1" applyBorder="1"/>
    <xf numFmtId="164" fontId="0" fillId="0" borderId="3" xfId="0" applyNumberFormat="1" applyBorder="1"/>
    <xf numFmtId="164" fontId="1" fillId="0" borderId="2" xfId="1" applyNumberFormat="1" applyFont="1" applyFill="1" applyBorder="1"/>
    <xf numFmtId="4" fontId="0" fillId="0" borderId="3" xfId="0" applyNumberFormat="1" applyBorder="1"/>
    <xf numFmtId="164" fontId="0" fillId="0" borderId="2" xfId="1" applyNumberFormat="1" applyFont="1" applyFill="1" applyBorder="1"/>
    <xf numFmtId="4" fontId="0" fillId="0" borderId="2" xfId="0" applyNumberFormat="1" applyBorder="1"/>
    <xf numFmtId="0" fontId="2" fillId="3" borderId="0" xfId="0" applyFont="1" applyFill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5" fillId="0" borderId="0" xfId="0" applyFont="1"/>
    <xf numFmtId="2" fontId="0" fillId="0" borderId="18" xfId="0" applyNumberFormat="1" applyBorder="1"/>
    <xf numFmtId="43" fontId="0" fillId="0" borderId="20" xfId="1" applyFont="1" applyFill="1" applyBorder="1"/>
    <xf numFmtId="4" fontId="0" fillId="0" borderId="20" xfId="0" applyNumberFormat="1" applyBorder="1" applyAlignment="1">
      <alignment vertical="center" wrapText="1"/>
    </xf>
    <xf numFmtId="43" fontId="1" fillId="0" borderId="20" xfId="1" applyFont="1" applyFill="1" applyBorder="1"/>
    <xf numFmtId="4" fontId="0" fillId="0" borderId="20" xfId="0" applyNumberFormat="1" applyBorder="1"/>
    <xf numFmtId="43" fontId="0" fillId="0" borderId="21" xfId="0" applyNumberFormat="1" applyBorder="1"/>
    <xf numFmtId="2" fontId="0" fillId="0" borderId="22" xfId="0" applyNumberFormat="1" applyBorder="1"/>
    <xf numFmtId="0" fontId="3" fillId="0" borderId="23" xfId="0" applyFont="1" applyBorder="1"/>
    <xf numFmtId="164" fontId="0" fillId="0" borderId="20" xfId="1" applyNumberFormat="1" applyFont="1" applyFill="1" applyBorder="1"/>
    <xf numFmtId="164" fontId="0" fillId="0" borderId="21" xfId="1" applyNumberFormat="1" applyFont="1" applyFill="1" applyBorder="1"/>
    <xf numFmtId="0" fontId="0" fillId="0" borderId="23" xfId="0" applyBorder="1"/>
    <xf numFmtId="0" fontId="2" fillId="3" borderId="24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distributed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 wrapText="1"/>
    </xf>
    <xf numFmtId="164" fontId="0" fillId="0" borderId="21" xfId="0" applyNumberFormat="1" applyBorder="1"/>
    <xf numFmtId="4" fontId="0" fillId="0" borderId="21" xfId="0" applyNumberFormat="1" applyBorder="1"/>
    <xf numFmtId="164" fontId="1" fillId="0" borderId="20" xfId="1" applyNumberFormat="1" applyFont="1" applyFill="1" applyBorder="1"/>
    <xf numFmtId="164" fontId="1" fillId="0" borderId="21" xfId="1" applyNumberFormat="1" applyFont="1" applyFill="1" applyBorder="1"/>
    <xf numFmtId="0" fontId="0" fillId="0" borderId="31" xfId="0" applyBorder="1"/>
    <xf numFmtId="43" fontId="0" fillId="0" borderId="20" xfId="0" applyNumberFormat="1" applyBorder="1"/>
    <xf numFmtId="0" fontId="0" fillId="3" borderId="32" xfId="0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3" fontId="2" fillId="3" borderId="6" xfId="1" applyFont="1" applyFill="1" applyBorder="1"/>
    <xf numFmtId="43" fontId="2" fillId="3" borderId="14" xfId="0" applyNumberFormat="1" applyFont="1" applyFill="1" applyBorder="1"/>
    <xf numFmtId="2" fontId="2" fillId="3" borderId="7" xfId="0" applyNumberFormat="1" applyFont="1" applyFill="1" applyBorder="1"/>
    <xf numFmtId="0" fontId="0" fillId="0" borderId="26" xfId="0" applyBorder="1"/>
    <xf numFmtId="0" fontId="0" fillId="0" borderId="0" xfId="0" applyAlignment="1">
      <alignment horizontal="justify" vertical="justify" wrapText="1"/>
    </xf>
    <xf numFmtId="0" fontId="5" fillId="0" borderId="0" xfId="0" applyFont="1" applyAlignment="1">
      <alignment horizontal="justify" vertical="justify" wrapText="1"/>
    </xf>
    <xf numFmtId="0" fontId="2" fillId="3" borderId="19" xfId="0" applyFont="1" applyFill="1" applyBorder="1" applyAlignment="1">
      <alignment horizontal="center" vertical="center"/>
    </xf>
    <xf numFmtId="0" fontId="0" fillId="4" borderId="33" xfId="0" applyFill="1" applyBorder="1"/>
    <xf numFmtId="43" fontId="1" fillId="4" borderId="34" xfId="1" applyFont="1" applyFill="1" applyBorder="1" applyAlignment="1"/>
    <xf numFmtId="164" fontId="1" fillId="4" borderId="34" xfId="1" applyNumberFormat="1" applyFont="1" applyFill="1" applyBorder="1" applyAlignment="1"/>
    <xf numFmtId="43" fontId="1" fillId="0" borderId="34" xfId="1" applyFont="1" applyFill="1" applyBorder="1"/>
    <xf numFmtId="4" fontId="0" fillId="0" borderId="34" xfId="0" applyNumberFormat="1" applyBorder="1"/>
    <xf numFmtId="164" fontId="0" fillId="0" borderId="35" xfId="0" applyNumberFormat="1" applyBorder="1"/>
    <xf numFmtId="43" fontId="0" fillId="0" borderId="35" xfId="0" applyNumberFormat="1" applyBorder="1"/>
    <xf numFmtId="2" fontId="0" fillId="0" borderId="36" xfId="0" applyNumberFormat="1" applyBorder="1"/>
    <xf numFmtId="0" fontId="2" fillId="2" borderId="5" xfId="0" applyFont="1" applyFill="1" applyBorder="1"/>
    <xf numFmtId="43" fontId="2" fillId="2" borderId="6" xfId="1" applyFont="1" applyFill="1" applyBorder="1" applyAlignment="1"/>
    <xf numFmtId="43" fontId="0" fillId="2" borderId="6" xfId="1" applyFont="1" applyFill="1" applyBorder="1" applyAlignment="1"/>
    <xf numFmtId="43" fontId="0" fillId="2" borderId="7" xfId="1" applyFont="1" applyFill="1" applyBorder="1" applyAlignment="1"/>
    <xf numFmtId="0" fontId="0" fillId="0" borderId="37" xfId="0" applyBorder="1"/>
    <xf numFmtId="43" fontId="0" fillId="0" borderId="34" xfId="1" applyFont="1" applyFill="1" applyBorder="1"/>
    <xf numFmtId="43" fontId="2" fillId="2" borderId="14" xfId="1" applyFont="1" applyFill="1" applyBorder="1" applyAlignment="1"/>
    <xf numFmtId="2" fontId="0" fillId="2" borderId="7" xfId="0" applyNumberFormat="1" applyFill="1" applyBorder="1"/>
    <xf numFmtId="0" fontId="4" fillId="2" borderId="5" xfId="0" applyFont="1" applyFill="1" applyBorder="1"/>
    <xf numFmtId="164" fontId="2" fillId="2" borderId="6" xfId="1" applyNumberFormat="1" applyFont="1" applyFill="1" applyBorder="1" applyAlignment="1"/>
    <xf numFmtId="4" fontId="0" fillId="0" borderId="35" xfId="0" applyNumberFormat="1" applyBorder="1"/>
    <xf numFmtId="0" fontId="0" fillId="0" borderId="19" xfId="0" applyBorder="1"/>
    <xf numFmtId="43" fontId="0" fillId="0" borderId="27" xfId="1" applyFont="1" applyFill="1" applyBorder="1"/>
    <xf numFmtId="4" fontId="0" fillId="0" borderId="27" xfId="0" applyNumberFormat="1" applyBorder="1" applyAlignment="1">
      <alignment vertical="center" wrapText="1"/>
    </xf>
    <xf numFmtId="43" fontId="1" fillId="0" borderId="27" xfId="1" applyFont="1" applyFill="1" applyBorder="1"/>
    <xf numFmtId="4" fontId="0" fillId="0" borderId="29" xfId="0" applyNumberFormat="1" applyBorder="1" applyAlignment="1">
      <alignment vertical="center" wrapText="1"/>
    </xf>
    <xf numFmtId="164" fontId="0" fillId="0" borderId="29" xfId="0" applyNumberFormat="1" applyBorder="1"/>
    <xf numFmtId="43" fontId="0" fillId="0" borderId="29" xfId="0" applyNumberFormat="1" applyBorder="1"/>
    <xf numFmtId="4" fontId="0" fillId="0" borderId="29" xfId="0" applyNumberFormat="1" applyBorder="1"/>
    <xf numFmtId="2" fontId="0" fillId="0" borderId="30" xfId="0" applyNumberFormat="1" applyBorder="1"/>
    <xf numFmtId="164" fontId="2" fillId="2" borderId="6" xfId="1" applyNumberFormat="1" applyFont="1" applyFill="1" applyBorder="1"/>
    <xf numFmtId="164" fontId="1" fillId="0" borderId="27" xfId="1" applyNumberFormat="1" applyFont="1" applyFill="1" applyBorder="1"/>
    <xf numFmtId="164" fontId="1" fillId="0" borderId="29" xfId="1" applyNumberFormat="1" applyFont="1" applyFill="1" applyBorder="1"/>
    <xf numFmtId="43" fontId="2" fillId="2" borderId="6" xfId="1" applyFont="1" applyFill="1" applyBorder="1"/>
    <xf numFmtId="164" fontId="1" fillId="0" borderId="35" xfId="1" applyNumberFormat="1" applyFont="1" applyFill="1" applyBorder="1"/>
    <xf numFmtId="164" fontId="1" fillId="0" borderId="34" xfId="1" applyNumberFormat="1" applyFont="1" applyFill="1" applyBorder="1"/>
    <xf numFmtId="164" fontId="2" fillId="2" borderId="14" xfId="1" applyNumberFormat="1" applyFont="1" applyFill="1" applyBorder="1" applyAlignment="1"/>
    <xf numFmtId="43" fontId="2" fillId="2" borderId="38" xfId="1" applyFont="1" applyFill="1" applyBorder="1" applyAlignment="1"/>
    <xf numFmtId="4" fontId="0" fillId="0" borderId="35" xfId="0" applyNumberFormat="1" applyBorder="1" applyAlignment="1">
      <alignment vertical="center" wrapText="1"/>
    </xf>
    <xf numFmtId="43" fontId="2" fillId="4" borderId="34" xfId="1" applyFont="1" applyFill="1" applyBorder="1" applyAlignment="1"/>
    <xf numFmtId="164" fontId="0" fillId="4" borderId="34" xfId="1" applyNumberFormat="1" applyFont="1" applyFill="1" applyBorder="1" applyAlignment="1"/>
    <xf numFmtId="0" fontId="0" fillId="4" borderId="37" xfId="0" applyFill="1" applyBorder="1"/>
    <xf numFmtId="43" fontId="1" fillId="4" borderId="35" xfId="1" applyFont="1" applyFill="1" applyBorder="1" applyAlignment="1"/>
    <xf numFmtId="43" fontId="0" fillId="4" borderId="34" xfId="1" applyFont="1" applyFill="1" applyBorder="1" applyAlignment="1"/>
    <xf numFmtId="43" fontId="0" fillId="2" borderId="6" xfId="0" applyNumberFormat="1" applyFill="1" applyBorder="1"/>
    <xf numFmtId="4" fontId="0" fillId="2" borderId="6" xfId="0" applyNumberFormat="1" applyFill="1" applyBorder="1"/>
    <xf numFmtId="4" fontId="0" fillId="0" borderId="27" xfId="0" applyNumberFormat="1" applyBorder="1"/>
    <xf numFmtId="0" fontId="0" fillId="4" borderId="19" xfId="0" applyFill="1" applyBorder="1"/>
    <xf numFmtId="43" fontId="1" fillId="4" borderId="29" xfId="1" applyFont="1" applyFill="1" applyBorder="1" applyAlignment="1"/>
    <xf numFmtId="164" fontId="1" fillId="4" borderId="27" xfId="1" applyNumberFormat="1" applyFont="1" applyFill="1" applyBorder="1" applyAlignment="1"/>
    <xf numFmtId="164" fontId="0" fillId="0" borderId="27" xfId="1" applyNumberFormat="1" applyFont="1" applyFill="1" applyBorder="1"/>
    <xf numFmtId="0" fontId="0" fillId="0" borderId="39" xfId="0" applyBorder="1"/>
    <xf numFmtId="43" fontId="0" fillId="0" borderId="40" xfId="1" applyFont="1" applyFill="1" applyBorder="1"/>
    <xf numFmtId="4" fontId="0" fillId="0" borderId="40" xfId="0" applyNumberFormat="1" applyBorder="1"/>
    <xf numFmtId="43" fontId="1" fillId="0" borderId="40" xfId="1" applyFont="1" applyFill="1" applyBorder="1"/>
    <xf numFmtId="164" fontId="0" fillId="0" borderId="41" xfId="0" applyNumberFormat="1" applyBorder="1"/>
    <xf numFmtId="43" fontId="0" fillId="0" borderId="41" xfId="0" applyNumberFormat="1" applyBorder="1"/>
    <xf numFmtId="4" fontId="0" fillId="0" borderId="41" xfId="0" applyNumberFormat="1" applyBorder="1"/>
    <xf numFmtId="2" fontId="0" fillId="0" borderId="42" xfId="0" applyNumberFormat="1" applyBorder="1"/>
    <xf numFmtId="164" fontId="0" fillId="0" borderId="40" xfId="1" applyNumberFormat="1" applyFont="1" applyFill="1" applyBorder="1"/>
    <xf numFmtId="0" fontId="2" fillId="2" borderId="8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ORÇAMENTÁRIA/JAN/2024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D-4F5D-9DD2-8FEFDEB82A9C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D-4F5D-9DD2-8FEFDEB82A9C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9D-4F5D-9DD2-8FEFDEB82A9C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9D-4F5D-9DD2-8FEFDEB82A9C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9D-4F5D-9DD2-8FEFDEB82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jan-24'!$C$65:$G$65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70240299</c:v>
                </c:pt>
                <c:pt idx="2">
                  <c:v>31017240.98</c:v>
                </c:pt>
                <c:pt idx="3">
                  <c:v>68359699.189999998</c:v>
                </c:pt>
                <c:pt idx="4">
                  <c:v>2223969.2000000002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9D-4F5D-9DD2-8FEFDEB82A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ORÇAMENTÁRIA/FEV/2024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3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19-4C09-9B52-340155020EF9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9-4C09-9B52-340155020EF9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9-4C09-9B52-340155020EF9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9-4C09-9B52-340155020EF9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19-4C09-9B52-340155020E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'plan 1 - fev-24 '!$C$67:$G$67</c:f>
              <c:numCache>
                <c:formatCode>_(* #,##0.00_);_(* \(#,##0.00\);_(* "-"??_);_(@_)</c:formatCode>
                <c:ptCount val="5"/>
                <c:pt idx="0">
                  <c:v>70240299</c:v>
                </c:pt>
                <c:pt idx="1">
                  <c:v>70763617.689999998</c:v>
                </c:pt>
                <c:pt idx="2">
                  <c:v>31974022.779999997</c:v>
                </c:pt>
                <c:pt idx="3">
                  <c:v>68025600.039999992</c:v>
                </c:pt>
                <c:pt idx="4">
                  <c:v>8080058.3600000003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419-4C09-9B52-340155020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0511343"/>
        <c:axId val="760511759"/>
        <c:axId val="0"/>
      </c:bar3DChart>
      <c:catAx>
        <c:axId val="760511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759"/>
        <c:crosses val="autoZero"/>
        <c:auto val="1"/>
        <c:lblAlgn val="ctr"/>
        <c:lblOffset val="100"/>
        <c:noMultiLvlLbl val="0"/>
      </c:catAx>
      <c:valAx>
        <c:axId val="7605117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60511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7175"/>
          <a:ext cx="142875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81</xdr:row>
      <xdr:rowOff>66675</xdr:rowOff>
    </xdr:from>
    <xdr:to>
      <xdr:col>10</xdr:col>
      <xdr:colOff>0</xdr:colOff>
      <xdr:row>96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66675</xdr:rowOff>
    </xdr:from>
    <xdr:to>
      <xdr:col>1</xdr:col>
      <xdr:colOff>876300</xdr:colOff>
      <xdr:row>2</xdr:row>
      <xdr:rowOff>180975</xdr:rowOff>
    </xdr:to>
    <xdr:pic>
      <xdr:nvPicPr>
        <xdr:cNvPr id="2" name="Imagem 1" descr="marca">
          <a:extLst>
            <a:ext uri="{FF2B5EF4-FFF2-40B4-BE49-F238E27FC236}">
              <a16:creationId xmlns:a16="http://schemas.microsoft.com/office/drawing/2014/main" id="{99B9816D-FA1D-4C16-9DDA-CC992BCBBAA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825"/>
          <a:ext cx="1168400" cy="2984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25400</xdr:colOff>
      <xdr:row>83</xdr:row>
      <xdr:rowOff>66675</xdr:rowOff>
    </xdr:from>
    <xdr:to>
      <xdr:col>10</xdr:col>
      <xdr:colOff>0</xdr:colOff>
      <xdr:row>98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42E5BD-8B9B-43CD-9B53-CFBD0A91EF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8"/>
  <sheetViews>
    <sheetView view="pageLayout" topLeftCell="A55" zoomScaleNormal="100" workbookViewId="0">
      <selection activeCell="B12" sqref="B12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x14ac:dyDescent="0.35">
      <c r="A2" s="115" t="s">
        <v>46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x14ac:dyDescent="0.35">
      <c r="A3" s="115" t="s">
        <v>45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x14ac:dyDescent="0.35">
      <c r="A4" s="115" t="s">
        <v>40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5" thickBot="1" x14ac:dyDescent="0.4">
      <c r="B5" s="1" t="s">
        <v>41</v>
      </c>
      <c r="F5" s="2"/>
      <c r="G5" s="2"/>
      <c r="K5" s="2" t="s">
        <v>0</v>
      </c>
    </row>
    <row r="6" spans="1:11" ht="15" thickBot="1" x14ac:dyDescent="0.4">
      <c r="A6" s="116" t="s">
        <v>1</v>
      </c>
      <c r="B6" s="119" t="s">
        <v>2</v>
      </c>
      <c r="C6" s="122" t="s">
        <v>3</v>
      </c>
      <c r="D6" s="122"/>
      <c r="E6" s="122"/>
      <c r="F6" s="122"/>
      <c r="G6" s="123"/>
      <c r="H6" s="124" t="s">
        <v>13</v>
      </c>
      <c r="I6" s="125"/>
      <c r="J6" s="126"/>
      <c r="K6" s="127"/>
    </row>
    <row r="7" spans="1:11" x14ac:dyDescent="0.35">
      <c r="A7" s="117"/>
      <c r="B7" s="120"/>
      <c r="C7" s="128" t="s">
        <v>20</v>
      </c>
      <c r="D7" s="111"/>
      <c r="E7" s="111" t="s">
        <v>4</v>
      </c>
      <c r="F7" s="111" t="s">
        <v>21</v>
      </c>
      <c r="G7" s="113" t="s">
        <v>22</v>
      </c>
      <c r="H7" s="13"/>
      <c r="I7" s="14"/>
      <c r="J7" s="14"/>
      <c r="K7" s="27"/>
    </row>
    <row r="8" spans="1:11" ht="29.5" thickBot="1" x14ac:dyDescent="0.4">
      <c r="A8" s="118"/>
      <c r="B8" s="121"/>
      <c r="C8" s="46" t="s">
        <v>19</v>
      </c>
      <c r="D8" s="28" t="s">
        <v>29</v>
      </c>
      <c r="E8" s="112"/>
      <c r="F8" s="112"/>
      <c r="G8" s="114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05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29136641.170000002</v>
      </c>
      <c r="F9" s="56">
        <v>58829716</v>
      </c>
      <c r="G9" s="56">
        <f>SUM(G10:G11)</f>
        <v>2030944.14</v>
      </c>
      <c r="H9" s="57"/>
      <c r="I9" s="57"/>
      <c r="J9" s="57"/>
      <c r="K9" s="58"/>
    </row>
    <row r="10" spans="1:11" ht="15" thickBot="1" x14ac:dyDescent="0.4">
      <c r="A10" s="106"/>
      <c r="B10" s="47" t="s">
        <v>31</v>
      </c>
      <c r="C10" s="49">
        <v>0</v>
      </c>
      <c r="D10" s="49">
        <v>0</v>
      </c>
      <c r="E10" s="49"/>
      <c r="F10" s="50">
        <f>SUM(D10-E10)</f>
        <v>0</v>
      </c>
      <c r="G10" s="51">
        <v>2030944.14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(D10*100)/$D$65</f>
        <v>0</v>
      </c>
    </row>
    <row r="11" spans="1:11" ht="15" thickBot="1" x14ac:dyDescent="0.4">
      <c r="A11" s="107"/>
      <c r="B11" s="43" t="s">
        <v>30</v>
      </c>
      <c r="C11" s="17">
        <v>58829716</v>
      </c>
      <c r="D11" s="17">
        <v>56349716</v>
      </c>
      <c r="E11" s="18">
        <v>29136641.170000002</v>
      </c>
      <c r="F11" s="19">
        <f>SUM(D11-E11)</f>
        <v>27213074.829999998</v>
      </c>
      <c r="G11" s="20"/>
      <c r="H11" s="21">
        <f>SUM(E11/D11*100)</f>
        <v>51.706811033439813</v>
      </c>
      <c r="I11" s="21">
        <f>SUM(F11/D11*100)</f>
        <v>48.293188966560187</v>
      </c>
      <c r="J11" s="52">
        <f>SUM(G11/E11*100)</f>
        <v>0</v>
      </c>
      <c r="K11" s="22">
        <v>82.31</v>
      </c>
    </row>
    <row r="12" spans="1:11" ht="15" thickBot="1" x14ac:dyDescent="0.4">
      <c r="A12" s="105">
        <v>803</v>
      </c>
      <c r="B12" s="55" t="s">
        <v>5</v>
      </c>
      <c r="C12" s="61">
        <f>SUM(C13:C14)</f>
        <v>350000</v>
      </c>
      <c r="D12" s="56">
        <f>SUM(D13:D14)</f>
        <v>350000</v>
      </c>
      <c r="E12" s="56">
        <f>SUM(E13:E14)</f>
        <v>208636.45</v>
      </c>
      <c r="F12" s="56">
        <f t="shared" ref="F12:G12" si="0">SUM(F13:F14)</f>
        <v>141363.54999999999</v>
      </c>
      <c r="G12" s="64">
        <f t="shared" si="0"/>
        <v>110922.71</v>
      </c>
      <c r="H12" s="57"/>
      <c r="I12" s="57"/>
      <c r="J12" s="57"/>
      <c r="K12" s="62"/>
    </row>
    <row r="13" spans="1:11" x14ac:dyDescent="0.35">
      <c r="A13" s="106"/>
      <c r="B13" s="59" t="s">
        <v>34</v>
      </c>
      <c r="C13" s="60">
        <v>350000</v>
      </c>
      <c r="D13" s="60">
        <v>350000</v>
      </c>
      <c r="E13" s="51"/>
      <c r="F13" s="50">
        <f>SUM(D13-E13)</f>
        <v>350000</v>
      </c>
      <c r="G13" s="51">
        <v>110922.71</v>
      </c>
      <c r="H13" s="53">
        <f t="shared" ref="H13:H65" si="1">SUM(E13/D13*100)</f>
        <v>0</v>
      </c>
      <c r="I13" s="53">
        <f t="shared" ref="I13:J65" si="2">SUM(F13/D13*100)</f>
        <v>100</v>
      </c>
      <c r="J13" s="52" t="e">
        <f>SUM(G13/E13*100)</f>
        <v>#DIV/0!</v>
      </c>
      <c r="K13" s="54">
        <f>(D13*100)/$D$65</f>
        <v>0.4982894506186541</v>
      </c>
    </row>
    <row r="14" spans="1:11" ht="15" thickBot="1" x14ac:dyDescent="0.4">
      <c r="A14" s="107"/>
      <c r="B14" s="23" t="s">
        <v>32</v>
      </c>
      <c r="C14" s="24">
        <v>0</v>
      </c>
      <c r="D14" s="25">
        <v>0</v>
      </c>
      <c r="E14" s="20">
        <v>208636.45</v>
      </c>
      <c r="F14" s="19">
        <f>SUM(D14-E14)</f>
        <v>-208636.45</v>
      </c>
      <c r="G14" s="20">
        <v>0</v>
      </c>
      <c r="H14" s="32" t="e">
        <f t="shared" si="1"/>
        <v>#DIV/0!</v>
      </c>
      <c r="I14" s="32" t="e">
        <f t="shared" si="2"/>
        <v>#DIV/0!</v>
      </c>
      <c r="J14" s="21">
        <f>SUM(G14/E14*100)</f>
        <v>0</v>
      </c>
      <c r="K14" s="22">
        <f>(D14*100)/$D$65</f>
        <v>0</v>
      </c>
    </row>
    <row r="15" spans="1:11" ht="15" thickBot="1" x14ac:dyDescent="0.4">
      <c r="A15" s="105">
        <v>804</v>
      </c>
      <c r="B15" s="55" t="s">
        <v>6</v>
      </c>
      <c r="C15" s="56">
        <f>SUM(C16:C17)</f>
        <v>500000</v>
      </c>
      <c r="D15" s="56">
        <f>SUM(D16:D17)</f>
        <v>500000</v>
      </c>
      <c r="E15" s="56">
        <f>SUM(E16:E17)</f>
        <v>60683.66</v>
      </c>
      <c r="F15" s="56">
        <f t="shared" ref="F15:G15" si="3">SUM(F16:F17)</f>
        <v>439316.33999999997</v>
      </c>
      <c r="G15" s="64">
        <f t="shared" si="3"/>
        <v>30652.66</v>
      </c>
      <c r="H15" s="57"/>
      <c r="I15" s="57"/>
      <c r="J15" s="57"/>
      <c r="K15" s="62"/>
    </row>
    <row r="16" spans="1:11" x14ac:dyDescent="0.35">
      <c r="A16" s="106"/>
      <c r="B16" s="59" t="s">
        <v>30</v>
      </c>
      <c r="C16" s="60">
        <v>0</v>
      </c>
      <c r="D16" s="60">
        <v>0</v>
      </c>
      <c r="E16" s="51">
        <v>0</v>
      </c>
      <c r="F16" s="50">
        <f t="shared" ref="F16:F64" si="4">SUM(D16-E16)</f>
        <v>0</v>
      </c>
      <c r="G16" s="51">
        <v>0</v>
      </c>
      <c r="H16" s="52" t="e">
        <f t="shared" si="1"/>
        <v>#DIV/0!</v>
      </c>
      <c r="I16" s="52" t="e">
        <f t="shared" si="2"/>
        <v>#DIV/0!</v>
      </c>
      <c r="J16" s="52" t="e">
        <f t="shared" si="2"/>
        <v>#DIV/0!</v>
      </c>
      <c r="K16" s="54">
        <f>(D16*100)/$D$65</f>
        <v>0</v>
      </c>
    </row>
    <row r="17" spans="1:11" ht="15" thickBot="1" x14ac:dyDescent="0.4">
      <c r="A17" s="107"/>
      <c r="B17" s="26" t="s">
        <v>32</v>
      </c>
      <c r="C17" s="17">
        <v>500000</v>
      </c>
      <c r="D17" s="17">
        <v>500000</v>
      </c>
      <c r="E17" s="20">
        <v>60683.66</v>
      </c>
      <c r="F17" s="19">
        <f t="shared" si="4"/>
        <v>439316.33999999997</v>
      </c>
      <c r="G17" s="20">
        <v>30652.66</v>
      </c>
      <c r="H17" s="21">
        <f t="shared" si="1"/>
        <v>12.136732</v>
      </c>
      <c r="I17" s="21">
        <f t="shared" si="2"/>
        <v>87.863267999999991</v>
      </c>
      <c r="J17" s="21">
        <f t="shared" si="2"/>
        <v>50.512213666743236</v>
      </c>
      <c r="K17" s="22">
        <f>(D17*100)/$D$65</f>
        <v>0.71184207231236307</v>
      </c>
    </row>
    <row r="18" spans="1:11" ht="15" thickBot="1" x14ac:dyDescent="0.4">
      <c r="A18" s="105">
        <v>802</v>
      </c>
      <c r="B18" s="63" t="s">
        <v>24</v>
      </c>
      <c r="C18" s="64">
        <f>SUM(C19:C21)</f>
        <v>6029267</v>
      </c>
      <c r="D18" s="56">
        <f>SUM(D19:D21)</f>
        <v>6029267</v>
      </c>
      <c r="E18" s="56">
        <f>SUM(E19:E21)</f>
        <v>1426612.8900000001</v>
      </c>
      <c r="F18" s="56">
        <f>SUM(F19:F21)</f>
        <v>4602654.1099999994</v>
      </c>
      <c r="G18" s="64">
        <f>SUM(G19:G21)</f>
        <v>51449.69</v>
      </c>
      <c r="H18" s="57"/>
      <c r="I18" s="57"/>
      <c r="J18" s="57"/>
      <c r="K18" s="62"/>
    </row>
    <row r="19" spans="1:11" x14ac:dyDescent="0.35">
      <c r="A19" s="106"/>
      <c r="B19" s="59" t="s">
        <v>30</v>
      </c>
      <c r="C19" s="60">
        <v>2819341</v>
      </c>
      <c r="D19" s="60">
        <v>2819341</v>
      </c>
      <c r="E19" s="51">
        <v>629586.6</v>
      </c>
      <c r="F19" s="50">
        <f t="shared" si="4"/>
        <v>2189754.4</v>
      </c>
      <c r="G19" s="51">
        <v>2100</v>
      </c>
      <c r="H19" s="53">
        <f t="shared" si="1"/>
        <v>22.330984439271447</v>
      </c>
      <c r="I19" s="53">
        <f t="shared" si="2"/>
        <v>77.669015560728553</v>
      </c>
      <c r="J19" s="53">
        <f t="shared" si="2"/>
        <v>0.33355220711495448</v>
      </c>
      <c r="K19" s="54">
        <v>4.8</v>
      </c>
    </row>
    <row r="20" spans="1:11" ht="15" thickBot="1" x14ac:dyDescent="0.4">
      <c r="A20" s="106"/>
      <c r="B20" s="26" t="s">
        <v>33</v>
      </c>
      <c r="C20" s="17"/>
      <c r="D20" s="17"/>
      <c r="E20" s="20">
        <v>0</v>
      </c>
      <c r="F20" s="19">
        <f t="shared" si="4"/>
        <v>0</v>
      </c>
      <c r="G20" s="20">
        <v>0</v>
      </c>
      <c r="H20" s="32" t="e">
        <f t="shared" si="1"/>
        <v>#DIV/0!</v>
      </c>
      <c r="I20" s="32" t="e">
        <f t="shared" si="2"/>
        <v>#DIV/0!</v>
      </c>
      <c r="J20" s="32" t="e">
        <f t="shared" si="2"/>
        <v>#DIV/0!</v>
      </c>
      <c r="K20" s="22">
        <f>(D20*100)/$D$65</f>
        <v>0</v>
      </c>
    </row>
    <row r="21" spans="1:11" ht="15" thickBot="1" x14ac:dyDescent="0.4">
      <c r="A21" s="107"/>
      <c r="B21" s="66" t="s">
        <v>31</v>
      </c>
      <c r="C21" s="67">
        <v>3209926</v>
      </c>
      <c r="D21" s="67">
        <v>3209926</v>
      </c>
      <c r="E21" s="91">
        <v>797026.29</v>
      </c>
      <c r="F21" s="69">
        <f t="shared" si="4"/>
        <v>2412899.71</v>
      </c>
      <c r="G21" s="91">
        <v>49349.69</v>
      </c>
      <c r="H21" s="21">
        <f t="shared" si="1"/>
        <v>24.830051845431953</v>
      </c>
      <c r="I21" s="21">
        <f t="shared" si="2"/>
        <v>75.169948154568047</v>
      </c>
      <c r="J21" s="21">
        <f t="shared" si="2"/>
        <v>6.1917267496910293</v>
      </c>
      <c r="K21" s="74">
        <v>4.9800000000000004</v>
      </c>
    </row>
    <row r="22" spans="1:11" ht="15" thickBot="1" x14ac:dyDescent="0.4">
      <c r="A22" s="105">
        <v>37</v>
      </c>
      <c r="B22" s="55" t="s">
        <v>53</v>
      </c>
      <c r="C22" s="64">
        <f>SUM(C23:C25)</f>
        <v>611226</v>
      </c>
      <c r="D22" s="56">
        <f>SUM(D23:D25)</f>
        <v>611226</v>
      </c>
      <c r="E22" s="56">
        <f>SUM(E23:E25)</f>
        <v>72956</v>
      </c>
      <c r="F22" s="56">
        <f>SUM(F23:F25)</f>
        <v>538270</v>
      </c>
      <c r="G22" s="64">
        <f>SUM(G23:G25)</f>
        <v>0</v>
      </c>
      <c r="H22" s="57"/>
      <c r="I22" s="57"/>
      <c r="J22" s="57"/>
      <c r="K22" s="62"/>
    </row>
    <row r="23" spans="1:11" x14ac:dyDescent="0.35">
      <c r="A23" s="106"/>
      <c r="B23" s="59" t="s">
        <v>32</v>
      </c>
      <c r="C23" s="60">
        <v>400000</v>
      </c>
      <c r="D23" s="60">
        <v>400000</v>
      </c>
      <c r="E23" s="51">
        <v>72956</v>
      </c>
      <c r="F23" s="50">
        <f t="shared" si="4"/>
        <v>327044</v>
      </c>
      <c r="G23" s="51"/>
      <c r="H23" s="53">
        <f t="shared" si="1"/>
        <v>18.239000000000001</v>
      </c>
      <c r="I23" s="53">
        <f t="shared" si="2"/>
        <v>81.760999999999996</v>
      </c>
      <c r="J23" s="65">
        <f t="shared" si="2"/>
        <v>0</v>
      </c>
      <c r="K23" s="54">
        <f>(D23*100)/$D$65</f>
        <v>0.56947365784989046</v>
      </c>
    </row>
    <row r="24" spans="1:11" ht="15" thickBot="1" x14ac:dyDescent="0.4">
      <c r="A24" s="106"/>
      <c r="B24" s="26" t="s">
        <v>35</v>
      </c>
      <c r="C24" s="17">
        <v>100000</v>
      </c>
      <c r="D24" s="17">
        <v>100000</v>
      </c>
      <c r="E24" s="20">
        <v>0</v>
      </c>
      <c r="F24" s="19">
        <f t="shared" si="4"/>
        <v>100000</v>
      </c>
      <c r="G24" s="20">
        <v>0</v>
      </c>
      <c r="H24" s="32">
        <f t="shared" si="1"/>
        <v>0</v>
      </c>
      <c r="I24" s="21">
        <f t="shared" si="2"/>
        <v>100</v>
      </c>
      <c r="J24" s="33" t="e">
        <f t="shared" si="2"/>
        <v>#DIV/0!</v>
      </c>
      <c r="K24" s="22">
        <f>(D24*100)/$D$65</f>
        <v>0.14236841446247261</v>
      </c>
    </row>
    <row r="25" spans="1:11" ht="15" thickBot="1" x14ac:dyDescent="0.4">
      <c r="A25" s="107"/>
      <c r="B25" s="66" t="s">
        <v>38</v>
      </c>
      <c r="C25" s="67">
        <v>111226</v>
      </c>
      <c r="D25" s="67">
        <v>111226</v>
      </c>
      <c r="E25" s="91"/>
      <c r="F25" s="69">
        <f t="shared" si="4"/>
        <v>111226</v>
      </c>
      <c r="G25" s="91">
        <v>0</v>
      </c>
      <c r="H25" s="32">
        <f t="shared" si="1"/>
        <v>0</v>
      </c>
      <c r="I25" s="21">
        <f t="shared" si="2"/>
        <v>100</v>
      </c>
      <c r="J25" s="33" t="e">
        <f t="shared" si="2"/>
        <v>#DIV/0!</v>
      </c>
      <c r="K25" s="74">
        <f>(D25*100)/$D$65</f>
        <v>0.15835069267002977</v>
      </c>
    </row>
    <row r="26" spans="1:11" ht="15" thickBot="1" x14ac:dyDescent="0.4">
      <c r="A26" s="105">
        <v>38</v>
      </c>
      <c r="B26" s="55" t="s">
        <v>52</v>
      </c>
      <c r="C26" s="64">
        <f>SUM(C27:C29)</f>
        <v>105090</v>
      </c>
      <c r="D26" s="56">
        <f>SUM(D27:D29)</f>
        <v>105090</v>
      </c>
      <c r="E26" s="64">
        <f>SUM(E27:E29)</f>
        <v>0</v>
      </c>
      <c r="F26" s="56">
        <f t="shared" ref="F26:G26" si="5">SUM(F27:F29)</f>
        <v>105090</v>
      </c>
      <c r="G26" s="64">
        <f t="shared" si="5"/>
        <v>0</v>
      </c>
      <c r="H26" s="57"/>
      <c r="I26" s="57"/>
      <c r="J26" s="57"/>
      <c r="K26" s="62"/>
    </row>
    <row r="27" spans="1:11" x14ac:dyDescent="0.35">
      <c r="A27" s="106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4"/>
        <v>100000</v>
      </c>
      <c r="G27" s="51">
        <v>0</v>
      </c>
      <c r="H27" s="52">
        <f t="shared" si="1"/>
        <v>0</v>
      </c>
      <c r="I27" s="53">
        <f t="shared" si="2"/>
        <v>100</v>
      </c>
      <c r="J27" s="65" t="e">
        <f t="shared" si="2"/>
        <v>#DIV/0!</v>
      </c>
      <c r="K27" s="54">
        <f>(D27*100)/$D$65</f>
        <v>0.14236841446247261</v>
      </c>
    </row>
    <row r="28" spans="1:11" x14ac:dyDescent="0.35">
      <c r="A28" s="106"/>
      <c r="B28" s="3" t="s">
        <v>37</v>
      </c>
      <c r="C28" s="4">
        <v>1000</v>
      </c>
      <c r="D28" s="4">
        <v>1000</v>
      </c>
      <c r="E28" s="12">
        <v>0</v>
      </c>
      <c r="F28" s="5">
        <f t="shared" si="4"/>
        <v>1000</v>
      </c>
      <c r="G28" s="12">
        <v>0</v>
      </c>
      <c r="H28" s="8">
        <f t="shared" si="1"/>
        <v>0</v>
      </c>
      <c r="I28" s="6">
        <f t="shared" si="2"/>
        <v>100</v>
      </c>
      <c r="J28" s="10" t="e">
        <f t="shared" si="2"/>
        <v>#DIV/0!</v>
      </c>
      <c r="K28" s="16">
        <f>(D28*100)/$D$65</f>
        <v>1.423684144624726E-3</v>
      </c>
    </row>
    <row r="29" spans="1:11" ht="15" thickBot="1" x14ac:dyDescent="0.4">
      <c r="A29" s="107"/>
      <c r="B29" s="26" t="s">
        <v>30</v>
      </c>
      <c r="C29" s="17">
        <v>4090</v>
      </c>
      <c r="D29" s="17">
        <v>4090</v>
      </c>
      <c r="E29" s="20">
        <v>0</v>
      </c>
      <c r="F29" s="34">
        <f t="shared" si="4"/>
        <v>4090</v>
      </c>
      <c r="G29" s="20">
        <v>0</v>
      </c>
      <c r="H29" s="32">
        <f t="shared" si="1"/>
        <v>0</v>
      </c>
      <c r="I29" s="21">
        <f t="shared" si="2"/>
        <v>100</v>
      </c>
      <c r="J29" s="33" t="e">
        <f t="shared" si="2"/>
        <v>#DIV/0!</v>
      </c>
      <c r="K29" s="22">
        <f>(D29*100)/$D$65</f>
        <v>5.8228681515151296E-3</v>
      </c>
    </row>
    <row r="30" spans="1:11" ht="15" thickBot="1" x14ac:dyDescent="0.4">
      <c r="A30" s="105">
        <v>92</v>
      </c>
      <c r="B30" s="55" t="s">
        <v>51</v>
      </c>
      <c r="C30" s="56">
        <f>SUM(C31)</f>
        <v>50000</v>
      </c>
      <c r="D30" s="56">
        <f>SUM(D31)</f>
        <v>50000</v>
      </c>
      <c r="E30" s="64">
        <f>SUM(E31)</f>
        <v>0</v>
      </c>
      <c r="F30" s="75">
        <f t="shared" si="4"/>
        <v>50000</v>
      </c>
      <c r="G30" s="56">
        <f t="shared" ref="G30" si="6">SUM(G31)</f>
        <v>0</v>
      </c>
      <c r="H30" s="57"/>
      <c r="I30" s="57"/>
      <c r="J30" s="57"/>
      <c r="K30" s="62"/>
    </row>
    <row r="31" spans="1:11" ht="15" thickBot="1" x14ac:dyDescent="0.4">
      <c r="A31" s="107"/>
      <c r="B31" s="66" t="s">
        <v>35</v>
      </c>
      <c r="C31" s="67">
        <v>50000</v>
      </c>
      <c r="D31" s="67">
        <v>50000</v>
      </c>
      <c r="E31" s="68">
        <v>0</v>
      </c>
      <c r="F31" s="69">
        <f t="shared" si="4"/>
        <v>50000</v>
      </c>
      <c r="G31" s="70">
        <v>0</v>
      </c>
      <c r="H31" s="71">
        <f t="shared" si="1"/>
        <v>0</v>
      </c>
      <c r="I31" s="72">
        <f t="shared" si="2"/>
        <v>100</v>
      </c>
      <c r="J31" s="73" t="e">
        <f t="shared" si="2"/>
        <v>#DIV/0!</v>
      </c>
      <c r="K31" s="74">
        <f>(D31*100)/$D$65</f>
        <v>7.1184207231236307E-2</v>
      </c>
    </row>
    <row r="32" spans="1:11" ht="15" thickBot="1" x14ac:dyDescent="0.4">
      <c r="A32" s="105">
        <v>39</v>
      </c>
      <c r="B32" s="55" t="s">
        <v>50</v>
      </c>
      <c r="C32" s="61">
        <f>SUM(C33+C34)</f>
        <v>150000</v>
      </c>
      <c r="D32" s="64">
        <f>SUM(D33:D34)</f>
        <v>150000</v>
      </c>
      <c r="E32" s="64">
        <f>SUM(E33:E34)</f>
        <v>2000</v>
      </c>
      <c r="F32" s="78">
        <f t="shared" si="4"/>
        <v>148000</v>
      </c>
      <c r="G32" s="64">
        <f t="shared" ref="G32" si="7">SUM(G34)</f>
        <v>0</v>
      </c>
      <c r="H32" s="57"/>
      <c r="I32" s="57"/>
      <c r="J32" s="57"/>
      <c r="K32" s="62"/>
    </row>
    <row r="33" spans="1:11" ht="15" thickBot="1" x14ac:dyDescent="0.4">
      <c r="A33" s="106"/>
      <c r="B33" s="92" t="s">
        <v>32</v>
      </c>
      <c r="C33" s="93">
        <v>50000</v>
      </c>
      <c r="D33" s="94">
        <v>50000</v>
      </c>
      <c r="E33" s="94">
        <v>2000</v>
      </c>
      <c r="F33" s="69">
        <f>SUM(D33-E33)</f>
        <v>48000</v>
      </c>
      <c r="G33" s="77">
        <v>0</v>
      </c>
      <c r="H33" s="72"/>
      <c r="I33" s="72">
        <f t="shared" si="2"/>
        <v>96</v>
      </c>
      <c r="J33" s="73">
        <f t="shared" si="2"/>
        <v>0</v>
      </c>
      <c r="K33" s="74">
        <f>(D33*100)/$D$65</f>
        <v>7.1184207231236307E-2</v>
      </c>
    </row>
    <row r="34" spans="1:11" ht="15" thickBot="1" x14ac:dyDescent="0.4">
      <c r="A34" s="107"/>
      <c r="B34" s="66" t="s">
        <v>35</v>
      </c>
      <c r="C34" s="67">
        <v>100000</v>
      </c>
      <c r="D34" s="67">
        <v>100000</v>
      </c>
      <c r="E34" s="76">
        <v>0</v>
      </c>
      <c r="F34" s="69">
        <f>SUM(D34-E34)</f>
        <v>100000</v>
      </c>
      <c r="G34" s="77">
        <v>0</v>
      </c>
      <c r="H34" s="72">
        <f t="shared" si="1"/>
        <v>0</v>
      </c>
      <c r="I34" s="72">
        <f t="shared" si="2"/>
        <v>100</v>
      </c>
      <c r="J34" s="73" t="e">
        <f t="shared" si="2"/>
        <v>#DIV/0!</v>
      </c>
      <c r="K34" s="74">
        <f>(D34*100)/$D$65</f>
        <v>0.14236841446247261</v>
      </c>
    </row>
    <row r="35" spans="1:11" ht="15" thickBot="1" x14ac:dyDescent="0.4">
      <c r="A35" s="108" t="s">
        <v>42</v>
      </c>
      <c r="B35" s="55" t="s">
        <v>7</v>
      </c>
      <c r="C35" s="64">
        <f>SUM(C36:C38)</f>
        <v>65000</v>
      </c>
      <c r="D35" s="64">
        <f>SUM(D36:D38)</f>
        <v>65000</v>
      </c>
      <c r="E35" s="64">
        <f>SUM(E36:E38)</f>
        <v>0</v>
      </c>
      <c r="F35" s="64">
        <f t="shared" ref="F35:G35" si="8">SUM(F36:F38)</f>
        <v>65000</v>
      </c>
      <c r="G35" s="64">
        <f t="shared" si="8"/>
        <v>0</v>
      </c>
      <c r="H35" s="57"/>
      <c r="I35" s="57"/>
      <c r="J35" s="57"/>
      <c r="K35" s="62"/>
    </row>
    <row r="36" spans="1:11" x14ac:dyDescent="0.35">
      <c r="A36" s="109"/>
      <c r="B36" s="59" t="s">
        <v>35</v>
      </c>
      <c r="C36" s="60">
        <v>50000</v>
      </c>
      <c r="D36" s="60">
        <v>50000</v>
      </c>
      <c r="E36" s="51">
        <v>0</v>
      </c>
      <c r="F36" s="50">
        <f t="shared" si="4"/>
        <v>50000</v>
      </c>
      <c r="G36" s="79">
        <v>0</v>
      </c>
      <c r="H36" s="52">
        <f t="shared" si="1"/>
        <v>0</v>
      </c>
      <c r="I36" s="53">
        <f t="shared" si="2"/>
        <v>100</v>
      </c>
      <c r="J36" s="65" t="e">
        <f t="shared" si="2"/>
        <v>#DIV/0!</v>
      </c>
      <c r="K36" s="54">
        <f>(D36*100)/$D$65</f>
        <v>7.1184207231236307E-2</v>
      </c>
    </row>
    <row r="37" spans="1:11" x14ac:dyDescent="0.35">
      <c r="A37" s="109"/>
      <c r="B37" s="3" t="s">
        <v>37</v>
      </c>
      <c r="C37" s="4">
        <v>15000</v>
      </c>
      <c r="D37" s="4">
        <v>15000</v>
      </c>
      <c r="E37" s="12">
        <v>0</v>
      </c>
      <c r="F37" s="5">
        <f t="shared" si="4"/>
        <v>15000</v>
      </c>
      <c r="G37" s="7">
        <v>0</v>
      </c>
      <c r="H37" s="8">
        <f t="shared" si="1"/>
        <v>0</v>
      </c>
      <c r="I37" s="6">
        <f t="shared" si="2"/>
        <v>100</v>
      </c>
      <c r="J37" s="10" t="e">
        <f t="shared" si="2"/>
        <v>#DIV/0!</v>
      </c>
      <c r="K37" s="16">
        <f>(D37*100)/$D$65</f>
        <v>2.1355262169370892E-2</v>
      </c>
    </row>
    <row r="38" spans="1:11" ht="15" thickBot="1" x14ac:dyDescent="0.4">
      <c r="A38" s="110"/>
      <c r="B38" s="26" t="s">
        <v>30</v>
      </c>
      <c r="C38" s="17">
        <v>0</v>
      </c>
      <c r="D38" s="24">
        <v>0</v>
      </c>
      <c r="E38" s="20">
        <v>0</v>
      </c>
      <c r="F38" s="34">
        <f>SUM(D38-E38)</f>
        <v>0</v>
      </c>
      <c r="G38" s="35">
        <v>0</v>
      </c>
      <c r="H38" s="32" t="e">
        <f t="shared" si="1"/>
        <v>#DIV/0!</v>
      </c>
      <c r="I38" s="21" t="e">
        <f t="shared" si="2"/>
        <v>#DIV/0!</v>
      </c>
      <c r="J38" s="33" t="e">
        <f t="shared" si="2"/>
        <v>#DIV/0!</v>
      </c>
      <c r="K38" s="22">
        <f>(D38*100)/$D$65</f>
        <v>0</v>
      </c>
    </row>
    <row r="39" spans="1:11" ht="15" thickBot="1" x14ac:dyDescent="0.4">
      <c r="A39" s="105">
        <v>41</v>
      </c>
      <c r="B39" s="55" t="s">
        <v>8</v>
      </c>
      <c r="C39" s="81">
        <f>SUM(C40:C41)</f>
        <v>100000</v>
      </c>
      <c r="D39" s="56">
        <f>SUM(D40:D41)</f>
        <v>100000</v>
      </c>
      <c r="E39" s="56">
        <f>SUM(E40:E41)</f>
        <v>5000</v>
      </c>
      <c r="F39" s="56">
        <f t="shared" ref="F39:G39" si="9">SUM(F40:F41)</f>
        <v>95000</v>
      </c>
      <c r="G39" s="64">
        <f t="shared" si="9"/>
        <v>0</v>
      </c>
      <c r="H39" s="57"/>
      <c r="I39" s="57"/>
      <c r="J39" s="57"/>
      <c r="K39" s="62"/>
    </row>
    <row r="40" spans="1:11" x14ac:dyDescent="0.35">
      <c r="A40" s="106"/>
      <c r="B40" s="59" t="s">
        <v>35</v>
      </c>
      <c r="C40" s="60">
        <v>50000</v>
      </c>
      <c r="D40" s="60">
        <v>50000</v>
      </c>
      <c r="E40" s="80">
        <v>0</v>
      </c>
      <c r="F40" s="50">
        <f t="shared" si="4"/>
        <v>50000</v>
      </c>
      <c r="G40" s="79">
        <v>0</v>
      </c>
      <c r="H40" s="52">
        <f t="shared" si="1"/>
        <v>0</v>
      </c>
      <c r="I40" s="53">
        <f t="shared" si="2"/>
        <v>100</v>
      </c>
      <c r="J40" s="65" t="e">
        <f t="shared" si="2"/>
        <v>#DIV/0!</v>
      </c>
      <c r="K40" s="54">
        <f>(D40*100)/$D$65</f>
        <v>7.1184207231236307E-2</v>
      </c>
    </row>
    <row r="41" spans="1:11" ht="15" thickBot="1" x14ac:dyDescent="0.4">
      <c r="A41" s="107"/>
      <c r="B41" s="26" t="s">
        <v>37</v>
      </c>
      <c r="C41" s="17">
        <v>50000</v>
      </c>
      <c r="D41" s="17">
        <v>50000</v>
      </c>
      <c r="E41" s="19">
        <v>5000</v>
      </c>
      <c r="F41" s="19">
        <f t="shared" si="4"/>
        <v>45000</v>
      </c>
      <c r="G41" s="35">
        <v>0</v>
      </c>
      <c r="H41" s="21">
        <f t="shared" si="1"/>
        <v>10</v>
      </c>
      <c r="I41" s="21">
        <f t="shared" si="2"/>
        <v>90</v>
      </c>
      <c r="J41" s="33">
        <f t="shared" si="2"/>
        <v>0</v>
      </c>
      <c r="K41" s="22">
        <f>(D41*100)/$D$65</f>
        <v>7.1184207231236307E-2</v>
      </c>
    </row>
    <row r="42" spans="1:11" ht="15" thickBot="1" x14ac:dyDescent="0.4">
      <c r="A42" s="105">
        <v>42</v>
      </c>
      <c r="B42" s="55" t="s">
        <v>49</v>
      </c>
      <c r="C42" s="81">
        <f>SUM(C43:C44)</f>
        <v>50000</v>
      </c>
      <c r="D42" s="56">
        <f>SUM(D43:D44)</f>
        <v>50000</v>
      </c>
      <c r="E42" s="56">
        <f>SUM(E43:E44)</f>
        <v>5000</v>
      </c>
      <c r="F42" s="56">
        <f t="shared" ref="F42:G42" si="10">SUM(F43:F44)</f>
        <v>45000</v>
      </c>
      <c r="G42" s="64">
        <f t="shared" si="10"/>
        <v>0</v>
      </c>
      <c r="H42" s="57"/>
      <c r="I42" s="57"/>
      <c r="J42" s="57"/>
      <c r="K42" s="62"/>
    </row>
    <row r="43" spans="1:11" x14ac:dyDescent="0.35">
      <c r="A43" s="106"/>
      <c r="B43" s="59" t="s">
        <v>35</v>
      </c>
      <c r="C43" s="60"/>
      <c r="D43" s="60"/>
      <c r="E43" s="80">
        <v>0</v>
      </c>
      <c r="F43" s="50">
        <f t="shared" si="4"/>
        <v>0</v>
      </c>
      <c r="G43" s="79">
        <v>0</v>
      </c>
      <c r="H43" s="52" t="e">
        <f t="shared" si="1"/>
        <v>#DIV/0!</v>
      </c>
      <c r="I43" s="53" t="e">
        <f t="shared" si="2"/>
        <v>#DIV/0!</v>
      </c>
      <c r="J43" s="65" t="e">
        <f t="shared" si="2"/>
        <v>#DIV/0!</v>
      </c>
      <c r="K43" s="54">
        <f>(D43*100)/$D$65</f>
        <v>0</v>
      </c>
    </row>
    <row r="44" spans="1:11" ht="15" thickBot="1" x14ac:dyDescent="0.4">
      <c r="A44" s="107"/>
      <c r="B44" s="26" t="s">
        <v>36</v>
      </c>
      <c r="C44" s="17">
        <v>50000</v>
      </c>
      <c r="D44" s="17">
        <v>50000</v>
      </c>
      <c r="E44" s="19">
        <v>5000</v>
      </c>
      <c r="F44" s="19">
        <f t="shared" si="4"/>
        <v>45000</v>
      </c>
      <c r="G44" s="35">
        <v>0</v>
      </c>
      <c r="H44" s="21">
        <f t="shared" si="1"/>
        <v>10</v>
      </c>
      <c r="I44" s="21">
        <f t="shared" si="2"/>
        <v>90</v>
      </c>
      <c r="J44" s="33">
        <f t="shared" si="2"/>
        <v>0</v>
      </c>
      <c r="K44" s="22">
        <f>(D44*100)/$D$65</f>
        <v>7.1184207231236307E-2</v>
      </c>
    </row>
    <row r="45" spans="1:11" ht="15" thickBot="1" x14ac:dyDescent="0.4">
      <c r="A45" s="105">
        <v>57</v>
      </c>
      <c r="B45" s="55" t="s">
        <v>9</v>
      </c>
      <c r="C45" s="64">
        <f>SUM(C46:C48)</f>
        <v>750000</v>
      </c>
      <c r="D45" s="82">
        <f>SUM(D46:D48)</f>
        <v>750000</v>
      </c>
      <c r="E45" s="64">
        <f>SUM(E46:E48)</f>
        <v>0</v>
      </c>
      <c r="F45" s="56">
        <f t="shared" ref="F45:G45" si="11">SUM(F46:F48)</f>
        <v>750000</v>
      </c>
      <c r="G45" s="64">
        <f t="shared" si="11"/>
        <v>0</v>
      </c>
      <c r="H45" s="57"/>
      <c r="I45" s="57"/>
      <c r="J45" s="57"/>
      <c r="K45" s="62"/>
    </row>
    <row r="46" spans="1:11" x14ac:dyDescent="0.35">
      <c r="A46" s="106"/>
      <c r="B46" s="59" t="s">
        <v>35</v>
      </c>
      <c r="C46" s="60">
        <v>600000</v>
      </c>
      <c r="D46" s="60">
        <v>600000</v>
      </c>
      <c r="E46" s="80">
        <v>0</v>
      </c>
      <c r="F46" s="50">
        <f t="shared" si="4"/>
        <v>600000</v>
      </c>
      <c r="G46" s="80">
        <v>0</v>
      </c>
      <c r="H46" s="52">
        <f t="shared" si="1"/>
        <v>0</v>
      </c>
      <c r="I46" s="53">
        <f t="shared" si="2"/>
        <v>100</v>
      </c>
      <c r="J46" s="65" t="e">
        <f t="shared" si="2"/>
        <v>#DIV/0!</v>
      </c>
      <c r="K46" s="54">
        <f>(D46*100)/$D$65</f>
        <v>0.85421048677483558</v>
      </c>
    </row>
    <row r="47" spans="1:11" x14ac:dyDescent="0.35">
      <c r="A47" s="106"/>
      <c r="B47" s="3" t="s">
        <v>30</v>
      </c>
      <c r="C47" s="11">
        <v>0</v>
      </c>
      <c r="D47" s="11">
        <v>0</v>
      </c>
      <c r="E47" s="9">
        <v>0</v>
      </c>
      <c r="F47" s="9">
        <f t="shared" si="4"/>
        <v>0</v>
      </c>
      <c r="G47" s="9">
        <v>0</v>
      </c>
      <c r="H47" s="6" t="e">
        <f t="shared" si="1"/>
        <v>#DIV/0!</v>
      </c>
      <c r="I47" s="6" t="e">
        <f t="shared" si="2"/>
        <v>#DIV/0!</v>
      </c>
      <c r="J47" s="10" t="e">
        <f t="shared" si="2"/>
        <v>#DIV/0!</v>
      </c>
      <c r="K47" s="16">
        <f>(D47*100)/$D$65</f>
        <v>0</v>
      </c>
    </row>
    <row r="48" spans="1:11" ht="15" thickBot="1" x14ac:dyDescent="0.4">
      <c r="A48" s="107"/>
      <c r="B48" s="26" t="s">
        <v>36</v>
      </c>
      <c r="C48" s="17">
        <v>150000</v>
      </c>
      <c r="D48" s="17">
        <v>150000</v>
      </c>
      <c r="E48" s="19">
        <v>0</v>
      </c>
      <c r="F48" s="19">
        <f t="shared" si="4"/>
        <v>150000</v>
      </c>
      <c r="G48" s="34">
        <v>0</v>
      </c>
      <c r="H48" s="21">
        <f t="shared" si="1"/>
        <v>0</v>
      </c>
      <c r="I48" s="21">
        <f t="shared" si="2"/>
        <v>100</v>
      </c>
      <c r="J48" s="33" t="e">
        <f t="shared" si="2"/>
        <v>#DIV/0!</v>
      </c>
      <c r="K48" s="22">
        <f>(D48*100)/$D$65</f>
        <v>0.21355262169370889</v>
      </c>
    </row>
    <row r="49" spans="1:11" ht="15" thickBot="1" x14ac:dyDescent="0.4">
      <c r="A49" s="105">
        <v>806</v>
      </c>
      <c r="B49" s="55" t="s">
        <v>10</v>
      </c>
      <c r="C49" s="61">
        <f>SUM(C50:C52)</f>
        <v>700000</v>
      </c>
      <c r="D49" s="56">
        <f>SUM(D50:D52)</f>
        <v>700000</v>
      </c>
      <c r="E49" s="64">
        <f>SUM(E50:E52)</f>
        <v>82710.81</v>
      </c>
      <c r="F49" s="56">
        <f t="shared" ref="F49:G49" si="12">SUM(F50:F52)</f>
        <v>617289.18999999994</v>
      </c>
      <c r="G49" s="56">
        <f t="shared" si="12"/>
        <v>0</v>
      </c>
      <c r="H49" s="57"/>
      <c r="I49" s="57"/>
      <c r="J49" s="57"/>
      <c r="K49" s="62"/>
    </row>
    <row r="50" spans="1:11" x14ac:dyDescent="0.35">
      <c r="A50" s="106"/>
      <c r="B50" s="59" t="s">
        <v>35</v>
      </c>
      <c r="C50" s="60">
        <v>200000</v>
      </c>
      <c r="D50" s="60">
        <v>200000</v>
      </c>
      <c r="E50" s="51">
        <v>0</v>
      </c>
      <c r="F50" s="50">
        <f t="shared" si="4"/>
        <v>200000</v>
      </c>
      <c r="G50" s="51">
        <v>0</v>
      </c>
      <c r="H50" s="52">
        <f t="shared" si="1"/>
        <v>0</v>
      </c>
      <c r="I50" s="53">
        <f t="shared" si="2"/>
        <v>100</v>
      </c>
      <c r="J50" s="65" t="e">
        <f t="shared" si="2"/>
        <v>#DIV/0!</v>
      </c>
      <c r="K50" s="54">
        <f>(D50*100)/$D$65</f>
        <v>0.28473682892494523</v>
      </c>
    </row>
    <row r="51" spans="1:11" x14ac:dyDescent="0.35">
      <c r="A51" s="106"/>
      <c r="B51" s="3" t="s">
        <v>30</v>
      </c>
      <c r="C51" s="4">
        <v>0</v>
      </c>
      <c r="D51" s="4">
        <v>0</v>
      </c>
      <c r="E51" s="12">
        <v>0</v>
      </c>
      <c r="F51" s="5">
        <f t="shared" si="4"/>
        <v>0</v>
      </c>
      <c r="G51" s="12">
        <v>0</v>
      </c>
      <c r="H51" s="8" t="e">
        <f t="shared" si="1"/>
        <v>#DIV/0!</v>
      </c>
      <c r="I51" s="6" t="e">
        <f t="shared" si="2"/>
        <v>#DIV/0!</v>
      </c>
      <c r="J51" s="10" t="e">
        <f t="shared" si="2"/>
        <v>#DIV/0!</v>
      </c>
      <c r="K51" s="16">
        <f>(D51*100)/$D$65</f>
        <v>0</v>
      </c>
    </row>
    <row r="52" spans="1:11" ht="15" thickBot="1" x14ac:dyDescent="0.4">
      <c r="A52" s="107"/>
      <c r="B52" s="26" t="s">
        <v>36</v>
      </c>
      <c r="C52" s="17">
        <v>500000</v>
      </c>
      <c r="D52" s="17">
        <v>500000</v>
      </c>
      <c r="E52" s="20">
        <v>82710.81</v>
      </c>
      <c r="F52" s="19">
        <f t="shared" si="4"/>
        <v>417289.19</v>
      </c>
      <c r="G52" s="20">
        <v>0</v>
      </c>
      <c r="H52" s="21">
        <f t="shared" si="1"/>
        <v>16.542161999999998</v>
      </c>
      <c r="I52" s="21">
        <f t="shared" si="2"/>
        <v>83.457837999999995</v>
      </c>
      <c r="J52" s="33">
        <f t="shared" si="2"/>
        <v>0</v>
      </c>
      <c r="K52" s="22">
        <f>(D52*100)/$D$65</f>
        <v>0.71184207231236307</v>
      </c>
    </row>
    <row r="53" spans="1:11" ht="15" thickBot="1" x14ac:dyDescent="0.4">
      <c r="A53" s="108" t="s">
        <v>43</v>
      </c>
      <c r="B53" s="55" t="s">
        <v>11</v>
      </c>
      <c r="C53" s="61">
        <f>SUM(C54:C55)</f>
        <v>50000</v>
      </c>
      <c r="D53" s="64">
        <f>SUM(D54:D55)</f>
        <v>50000</v>
      </c>
      <c r="E53" s="64">
        <f>SUM(E54:E55)</f>
        <v>0</v>
      </c>
      <c r="F53" s="64">
        <f>SUM(F54:F55)</f>
        <v>50000</v>
      </c>
      <c r="G53" s="64">
        <f>SUM(G54:G55)</f>
        <v>0</v>
      </c>
      <c r="H53" s="57"/>
      <c r="I53" s="57"/>
      <c r="J53" s="57"/>
      <c r="K53" s="62"/>
    </row>
    <row r="54" spans="1:11" x14ac:dyDescent="0.35">
      <c r="A54" s="109"/>
      <c r="B54" s="59" t="s">
        <v>35</v>
      </c>
      <c r="C54" s="60">
        <v>50000</v>
      </c>
      <c r="D54" s="60">
        <v>50000</v>
      </c>
      <c r="E54" s="80">
        <v>0</v>
      </c>
      <c r="F54" s="80">
        <f t="shared" si="4"/>
        <v>50000</v>
      </c>
      <c r="G54" s="80">
        <v>0</v>
      </c>
      <c r="H54" s="52">
        <f t="shared" si="1"/>
        <v>0</v>
      </c>
      <c r="I54" s="53">
        <f t="shared" si="2"/>
        <v>100</v>
      </c>
      <c r="J54" s="65" t="e">
        <f t="shared" si="2"/>
        <v>#DIV/0!</v>
      </c>
      <c r="K54" s="54">
        <f>(D54*100)/$D$65</f>
        <v>7.1184207231236307E-2</v>
      </c>
    </row>
    <row r="55" spans="1:11" ht="15" thickBot="1" x14ac:dyDescent="0.4">
      <c r="A55" s="110"/>
      <c r="B55" s="26" t="s">
        <v>36</v>
      </c>
      <c r="C55" s="17">
        <v>0</v>
      </c>
      <c r="D55" s="17">
        <v>0</v>
      </c>
      <c r="E55" s="34">
        <v>0</v>
      </c>
      <c r="F55" s="34">
        <f t="shared" si="4"/>
        <v>0</v>
      </c>
      <c r="G55" s="34">
        <v>0</v>
      </c>
      <c r="H55" s="32" t="e">
        <f t="shared" si="1"/>
        <v>#DIV/0!</v>
      </c>
      <c r="I55" s="21" t="e">
        <f t="shared" si="2"/>
        <v>#DIV/0!</v>
      </c>
      <c r="J55" s="33" t="e">
        <f t="shared" si="2"/>
        <v>#DIV/0!</v>
      </c>
      <c r="K55" s="22">
        <f>(D55*100)/$D$65</f>
        <v>0</v>
      </c>
    </row>
    <row r="56" spans="1:11" ht="15" thickBot="1" x14ac:dyDescent="0.4">
      <c r="A56" s="105">
        <v>73</v>
      </c>
      <c r="B56" s="55" t="s">
        <v>47</v>
      </c>
      <c r="C56" s="56">
        <f>SUM(C57:C58)</f>
        <v>150000</v>
      </c>
      <c r="D56" s="56">
        <f>SUM(D57:D58)</f>
        <v>150000</v>
      </c>
      <c r="E56" s="64">
        <f>SUM(E57:E58)</f>
        <v>0</v>
      </c>
      <c r="F56" s="64">
        <f>SUM(F57:F58)</f>
        <v>150000</v>
      </c>
      <c r="G56" s="64">
        <f>SUM(G57:G58)</f>
        <v>0</v>
      </c>
      <c r="H56" s="57"/>
      <c r="I56" s="57"/>
      <c r="J56" s="57"/>
      <c r="K56" s="62"/>
    </row>
    <row r="57" spans="1:11" x14ac:dyDescent="0.35">
      <c r="A57" s="106"/>
      <c r="B57" s="59" t="s">
        <v>35</v>
      </c>
      <c r="C57" s="60"/>
      <c r="D57" s="60"/>
      <c r="E57" s="80">
        <v>0</v>
      </c>
      <c r="F57" s="80">
        <f t="shared" si="4"/>
        <v>0</v>
      </c>
      <c r="G57" s="83">
        <v>0</v>
      </c>
      <c r="H57" s="52" t="e">
        <f t="shared" si="1"/>
        <v>#DIV/0!</v>
      </c>
      <c r="I57" s="53" t="e">
        <f t="shared" si="2"/>
        <v>#DIV/0!</v>
      </c>
      <c r="J57" s="65" t="e">
        <f t="shared" si="2"/>
        <v>#DIV/0!</v>
      </c>
      <c r="K57" s="54">
        <f>(D57*100)/$D$65</f>
        <v>0</v>
      </c>
    </row>
    <row r="58" spans="1:11" ht="15" thickBot="1" x14ac:dyDescent="0.4">
      <c r="A58" s="107"/>
      <c r="B58" s="26" t="s">
        <v>36</v>
      </c>
      <c r="C58" s="17">
        <v>150000</v>
      </c>
      <c r="D58" s="17">
        <v>150000</v>
      </c>
      <c r="E58" s="34">
        <v>0</v>
      </c>
      <c r="F58" s="34">
        <f t="shared" si="4"/>
        <v>150000</v>
      </c>
      <c r="G58" s="18">
        <v>0</v>
      </c>
      <c r="H58" s="21">
        <f t="shared" si="1"/>
        <v>0</v>
      </c>
      <c r="I58" s="21">
        <f t="shared" si="2"/>
        <v>100</v>
      </c>
      <c r="J58" s="33" t="e">
        <f t="shared" si="2"/>
        <v>#DIV/0!</v>
      </c>
      <c r="K58" s="22">
        <f>(D58*100)/$D$65</f>
        <v>0.21355262169370889</v>
      </c>
    </row>
    <row r="59" spans="1:11" ht="15" thickBot="1" x14ac:dyDescent="0.4">
      <c r="A59" s="105">
        <v>76</v>
      </c>
      <c r="B59" s="55" t="s">
        <v>12</v>
      </c>
      <c r="C59" s="56">
        <f>SUM(C60:C61)</f>
        <v>1600000</v>
      </c>
      <c r="D59" s="64">
        <f>SUM(D60:D61)</f>
        <v>1600000</v>
      </c>
      <c r="E59" s="64">
        <f>SUM(E60:E61)</f>
        <v>0</v>
      </c>
      <c r="F59" s="64">
        <f t="shared" ref="F59:G59" si="13">SUM(F60:F61)</f>
        <v>1600000</v>
      </c>
      <c r="G59" s="64">
        <f t="shared" si="13"/>
        <v>0</v>
      </c>
      <c r="H59" s="57"/>
      <c r="I59" s="57"/>
      <c r="J59" s="57"/>
      <c r="K59" s="62"/>
    </row>
    <row r="60" spans="1:11" x14ac:dyDescent="0.35">
      <c r="A60" s="106"/>
      <c r="B60" s="47" t="s">
        <v>30</v>
      </c>
      <c r="C60" s="84">
        <v>0</v>
      </c>
      <c r="D60" s="48">
        <v>0</v>
      </c>
      <c r="E60" s="85">
        <v>0</v>
      </c>
      <c r="F60" s="80">
        <f t="shared" si="4"/>
        <v>0</v>
      </c>
      <c r="G60" s="85">
        <v>0</v>
      </c>
      <c r="H60" s="53" t="e">
        <f t="shared" si="1"/>
        <v>#DIV/0!</v>
      </c>
      <c r="I60" s="53" t="e">
        <f t="shared" si="2"/>
        <v>#DIV/0!</v>
      </c>
      <c r="J60" s="65" t="e">
        <f t="shared" si="2"/>
        <v>#DIV/0!</v>
      </c>
      <c r="K60" s="54">
        <f>(D60*100)/$D$65</f>
        <v>0</v>
      </c>
    </row>
    <row r="61" spans="1:11" ht="15" thickBot="1" x14ac:dyDescent="0.4">
      <c r="A61" s="107"/>
      <c r="B61" s="36" t="s">
        <v>35</v>
      </c>
      <c r="C61" s="17">
        <v>1600000</v>
      </c>
      <c r="D61" s="17">
        <v>1600000</v>
      </c>
      <c r="E61" s="34">
        <v>0</v>
      </c>
      <c r="F61" s="19">
        <f t="shared" si="4"/>
        <v>1600000</v>
      </c>
      <c r="G61" s="34">
        <v>0</v>
      </c>
      <c r="H61" s="32">
        <f t="shared" si="1"/>
        <v>0</v>
      </c>
      <c r="I61" s="37">
        <f t="shared" si="2"/>
        <v>100</v>
      </c>
      <c r="J61" s="33" t="e">
        <f t="shared" si="2"/>
        <v>#DIV/0!</v>
      </c>
      <c r="K61" s="22">
        <v>2.5299999999999998</v>
      </c>
    </row>
    <row r="62" spans="1:11" ht="15" thickBot="1" x14ac:dyDescent="0.4">
      <c r="A62" s="105">
        <v>75</v>
      </c>
      <c r="B62" s="55" t="s">
        <v>48</v>
      </c>
      <c r="C62" s="81">
        <f>SUM(C63:C64)</f>
        <v>150000</v>
      </c>
      <c r="D62" s="82">
        <f>SUM(D63:D64)</f>
        <v>150000</v>
      </c>
      <c r="E62" s="56">
        <f>SUM(E63:E64)</f>
        <v>17000</v>
      </c>
      <c r="F62" s="56">
        <f t="shared" ref="F62:G62" si="14">SUM(F63:F64)</f>
        <v>133000</v>
      </c>
      <c r="G62" s="64">
        <f t="shared" si="14"/>
        <v>0</v>
      </c>
      <c r="H62" s="89"/>
      <c r="I62" s="89"/>
      <c r="J62" s="90"/>
      <c r="K62" s="62"/>
    </row>
    <row r="63" spans="1:11" x14ac:dyDescent="0.35">
      <c r="A63" s="106"/>
      <c r="B63" s="86" t="s">
        <v>39</v>
      </c>
      <c r="C63" s="87">
        <v>100000</v>
      </c>
      <c r="D63" s="87">
        <v>100000</v>
      </c>
      <c r="E63" s="88">
        <v>17000</v>
      </c>
      <c r="F63" s="50">
        <f t="shared" si="4"/>
        <v>83000</v>
      </c>
      <c r="G63" s="51">
        <v>0</v>
      </c>
      <c r="H63" s="53">
        <f t="shared" si="1"/>
        <v>17</v>
      </c>
      <c r="I63" s="53">
        <f t="shared" si="2"/>
        <v>83</v>
      </c>
      <c r="J63" s="65">
        <f t="shared" si="2"/>
        <v>0</v>
      </c>
      <c r="K63" s="54">
        <f>(D63*100)/$D$65</f>
        <v>0.14236841446247261</v>
      </c>
    </row>
    <row r="64" spans="1:11" ht="15" thickBot="1" x14ac:dyDescent="0.4">
      <c r="A64" s="107"/>
      <c r="B64" s="26" t="s">
        <v>35</v>
      </c>
      <c r="C64" s="17">
        <v>50000</v>
      </c>
      <c r="D64" s="17">
        <v>50000</v>
      </c>
      <c r="E64" s="34">
        <v>0</v>
      </c>
      <c r="F64" s="19">
        <f t="shared" si="4"/>
        <v>50000</v>
      </c>
      <c r="G64" s="35">
        <v>0</v>
      </c>
      <c r="H64" s="32">
        <f t="shared" si="1"/>
        <v>0</v>
      </c>
      <c r="I64" s="21">
        <f t="shared" si="2"/>
        <v>100</v>
      </c>
      <c r="J64" s="33" t="e">
        <f t="shared" si="2"/>
        <v>#DIV/0!</v>
      </c>
      <c r="K64" s="22">
        <f>SUM(D64/D65)*100</f>
        <v>7.1184207231236293E-2</v>
      </c>
    </row>
    <row r="65" spans="1:11" ht="14.25" customHeight="1" thickBot="1" x14ac:dyDescent="0.4">
      <c r="A65" s="38" t="s">
        <v>25</v>
      </c>
      <c r="B65" s="39" t="s">
        <v>16</v>
      </c>
      <c r="C65" s="40">
        <f>SUM(C9+C12,C15,C18,C22,C26,C30,C32,C35,C39,C42,C45,C49,C53,C56,C59+C62)</f>
        <v>70240299</v>
      </c>
      <c r="D65" s="40">
        <f>SUM(D9+D12,D15,D18,D22,D26,D30,D32,D35,D39,D42,D45,D49,D53,D56,D59+D62)</f>
        <v>70240299</v>
      </c>
      <c r="E65" s="40">
        <f>SUM(E9+E12,E15,E18,E22,E26,E30,E32,E35,E39,E42,E45,E49,E53,E56,E59+E62)</f>
        <v>31017240.98</v>
      </c>
      <c r="F65" s="40">
        <f>SUM(F9+F12,F15,F18,F22,F26,F30,F32,F35,F39,F42,F45,F49,F53,F56,F59+F62)</f>
        <v>68359699.189999998</v>
      </c>
      <c r="G65" s="40">
        <f>SUM(G9+G12,G15,G18,G22,G26,G30,G32,G35,G39,G42,G45,G49,G53,G56,G59+G62)</f>
        <v>2223969.2000000002</v>
      </c>
      <c r="H65" s="41">
        <f t="shared" si="1"/>
        <v>44.158754193230301</v>
      </c>
      <c r="I65" s="41">
        <f t="shared" si="2"/>
        <v>97.322619868118721</v>
      </c>
      <c r="J65" s="41">
        <f t="shared" si="2"/>
        <v>7.1701064625123214</v>
      </c>
      <c r="K65" s="42">
        <f>SUM(K9:K64)</f>
        <v>100.00339963501581</v>
      </c>
    </row>
    <row r="66" spans="1:11" x14ac:dyDescent="0.35">
      <c r="A66" s="1"/>
      <c r="B66" s="15" t="s">
        <v>44</v>
      </c>
      <c r="C66" s="1"/>
    </row>
    <row r="67" spans="1:11" x14ac:dyDescent="0.35">
      <c r="A67" s="1"/>
      <c r="B67" s="15" t="s">
        <v>27</v>
      </c>
      <c r="C67" s="1"/>
      <c r="E67" t="s">
        <v>26</v>
      </c>
    </row>
    <row r="68" spans="1:11" ht="21" x14ac:dyDescent="0.35">
      <c r="A68" s="44"/>
      <c r="B68" s="45" t="s">
        <v>28</v>
      </c>
      <c r="C68" s="44"/>
      <c r="D68" s="44"/>
      <c r="E68" s="44"/>
      <c r="F68" s="44"/>
      <c r="G68" s="44"/>
      <c r="H68" s="44"/>
      <c r="I68" s="44"/>
      <c r="J68" s="44"/>
      <c r="K68" s="44"/>
    </row>
  </sheetData>
  <mergeCells count="29"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  <mergeCell ref="A42:A44"/>
    <mergeCell ref="F7:F8"/>
    <mergeCell ref="G7:G8"/>
    <mergeCell ref="A9:A11"/>
    <mergeCell ref="A12:A14"/>
    <mergeCell ref="A15:A17"/>
    <mergeCell ref="A30:A31"/>
    <mergeCell ref="A26:A29"/>
    <mergeCell ref="A32:A34"/>
    <mergeCell ref="A35:A38"/>
    <mergeCell ref="A39:A41"/>
    <mergeCell ref="A18:A21"/>
    <mergeCell ref="A22:A25"/>
    <mergeCell ref="A45:A48"/>
    <mergeCell ref="A49:A52"/>
    <mergeCell ref="A59:A61"/>
    <mergeCell ref="A62:A64"/>
    <mergeCell ref="A53:A55"/>
    <mergeCell ref="A56:A5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57937-4DCF-4178-8082-485F3EF8023B}">
  <dimension ref="A1:K70"/>
  <sheetViews>
    <sheetView tabSelected="1" view="pageLayout" topLeftCell="A4" zoomScaleNormal="100" workbookViewId="0">
      <selection activeCell="F10" sqref="F10"/>
    </sheetView>
  </sheetViews>
  <sheetFormatPr defaultRowHeight="14.5" x14ac:dyDescent="0.35"/>
  <cols>
    <col min="1" max="1" width="5.1796875" customWidth="1"/>
    <col min="2" max="2" width="27.90625" customWidth="1"/>
    <col min="3" max="3" width="16" customWidth="1"/>
    <col min="4" max="4" width="15.6328125" customWidth="1"/>
    <col min="5" max="5" width="14" customWidth="1"/>
    <col min="6" max="6" width="14.36328125" customWidth="1"/>
    <col min="7" max="7" width="12.54296875" customWidth="1"/>
    <col min="8" max="9" width="10.08984375" bestFit="1" customWidth="1"/>
    <col min="10" max="10" width="7.81640625" customWidth="1"/>
    <col min="11" max="11" width="8.81640625" customWidth="1"/>
  </cols>
  <sheetData>
    <row r="1" spans="1:11" x14ac:dyDescent="0.35">
      <c r="A1" s="115" t="s">
        <v>18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x14ac:dyDescent="0.35">
      <c r="A2" s="115" t="s">
        <v>46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x14ac:dyDescent="0.35">
      <c r="A3" s="115" t="s">
        <v>45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x14ac:dyDescent="0.35">
      <c r="A4" s="115" t="s">
        <v>40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5" thickBot="1" x14ac:dyDescent="0.4">
      <c r="B5" s="1" t="s">
        <v>55</v>
      </c>
      <c r="F5" s="2"/>
      <c r="G5" s="2"/>
      <c r="K5" s="2" t="s">
        <v>0</v>
      </c>
    </row>
    <row r="6" spans="1:11" ht="15" thickBot="1" x14ac:dyDescent="0.4">
      <c r="A6" s="116" t="s">
        <v>1</v>
      </c>
      <c r="B6" s="119" t="s">
        <v>2</v>
      </c>
      <c r="C6" s="122" t="s">
        <v>3</v>
      </c>
      <c r="D6" s="122"/>
      <c r="E6" s="122"/>
      <c r="F6" s="122"/>
      <c r="G6" s="123"/>
      <c r="H6" s="124" t="s">
        <v>13</v>
      </c>
      <c r="I6" s="125"/>
      <c r="J6" s="126"/>
      <c r="K6" s="127"/>
    </row>
    <row r="7" spans="1:11" x14ac:dyDescent="0.35">
      <c r="A7" s="117"/>
      <c r="B7" s="120"/>
      <c r="C7" s="128" t="s">
        <v>20</v>
      </c>
      <c r="D7" s="111"/>
      <c r="E7" s="111" t="s">
        <v>4</v>
      </c>
      <c r="F7" s="111" t="s">
        <v>21</v>
      </c>
      <c r="G7" s="113" t="s">
        <v>22</v>
      </c>
      <c r="H7" s="13"/>
      <c r="I7" s="14"/>
      <c r="J7" s="14"/>
      <c r="K7" s="27"/>
    </row>
    <row r="8" spans="1:11" ht="29.5" thickBot="1" x14ac:dyDescent="0.4">
      <c r="A8" s="118"/>
      <c r="B8" s="121"/>
      <c r="C8" s="46" t="s">
        <v>19</v>
      </c>
      <c r="D8" s="28" t="s">
        <v>29</v>
      </c>
      <c r="E8" s="112"/>
      <c r="F8" s="112"/>
      <c r="G8" s="114"/>
      <c r="H8" s="29" t="s">
        <v>14</v>
      </c>
      <c r="I8" s="30" t="s">
        <v>15</v>
      </c>
      <c r="J8" s="30" t="s">
        <v>23</v>
      </c>
      <c r="K8" s="31" t="s">
        <v>17</v>
      </c>
    </row>
    <row r="9" spans="1:11" ht="15" thickBot="1" x14ac:dyDescent="0.4">
      <c r="A9" s="105">
        <v>801</v>
      </c>
      <c r="B9" s="55" t="s">
        <v>54</v>
      </c>
      <c r="C9" s="56">
        <f>SUM(C10:C11)</f>
        <v>58829716</v>
      </c>
      <c r="D9" s="56">
        <v>58829716</v>
      </c>
      <c r="E9" s="56">
        <f>SUM(E10:E11)</f>
        <v>29417323.960000001</v>
      </c>
      <c r="F9" s="56">
        <v>58829716</v>
      </c>
      <c r="G9" s="56">
        <f>SUM(G10:G11)</f>
        <v>6976295.2000000002</v>
      </c>
      <c r="H9" s="57"/>
      <c r="I9" s="57"/>
      <c r="J9" s="57"/>
      <c r="K9" s="58"/>
    </row>
    <row r="10" spans="1:11" ht="15" thickBot="1" x14ac:dyDescent="0.4">
      <c r="A10" s="106"/>
      <c r="B10" s="47" t="s">
        <v>31</v>
      </c>
      <c r="C10" s="49">
        <v>0</v>
      </c>
      <c r="D10" s="49">
        <v>0</v>
      </c>
      <c r="E10" s="49"/>
      <c r="F10" s="80">
        <f>SUM(D10-E10)</f>
        <v>0</v>
      </c>
      <c r="G10" s="51">
        <v>0</v>
      </c>
      <c r="H10" s="32" t="e">
        <f>SUM(E10/D10*100)</f>
        <v>#DIV/0!</v>
      </c>
      <c r="I10" s="32" t="e">
        <f>SUM(F10/D10*100)</f>
        <v>#DIV/0!</v>
      </c>
      <c r="J10" s="52" t="e">
        <f>SUM(G10/E10*100)</f>
        <v>#DIV/0!</v>
      </c>
      <c r="K10" s="54">
        <f>(D10*100)/$D$67</f>
        <v>0</v>
      </c>
    </row>
    <row r="11" spans="1:11" ht="15" thickBot="1" x14ac:dyDescent="0.4">
      <c r="A11" s="107"/>
      <c r="B11" s="43" t="s">
        <v>30</v>
      </c>
      <c r="C11" s="17">
        <v>58829716</v>
      </c>
      <c r="D11" s="17">
        <v>56349716</v>
      </c>
      <c r="E11" s="18">
        <v>29417323.960000001</v>
      </c>
      <c r="F11" s="19">
        <f>SUM(D11-E11)</f>
        <v>26932392.039999999</v>
      </c>
      <c r="G11" s="20">
        <v>6976295.2000000002</v>
      </c>
      <c r="H11" s="21">
        <f>SUM(E11/D11*100)</f>
        <v>52.204919648574631</v>
      </c>
      <c r="I11" s="21">
        <f>SUM(F11/D11*100)</f>
        <v>47.795080351425376</v>
      </c>
      <c r="J11" s="52">
        <f>SUM(G11/E11*100)</f>
        <v>23.71492121270435</v>
      </c>
      <c r="K11" s="22">
        <v>82.31</v>
      </c>
    </row>
    <row r="12" spans="1:11" ht="15" thickBot="1" x14ac:dyDescent="0.4">
      <c r="A12" s="105">
        <v>803</v>
      </c>
      <c r="B12" s="55" t="s">
        <v>5</v>
      </c>
      <c r="C12" s="61">
        <f>SUM(C13:C13)</f>
        <v>350000</v>
      </c>
      <c r="D12" s="56">
        <f>SUM(D13:D13)</f>
        <v>350000</v>
      </c>
      <c r="E12" s="56">
        <f>SUM(E13:E13)</f>
        <v>222597.07</v>
      </c>
      <c r="F12" s="56">
        <f>SUM(F13:F13)</f>
        <v>127402.93</v>
      </c>
      <c r="G12" s="64">
        <f>SUM(G13:G13)</f>
        <v>222594.78</v>
      </c>
      <c r="H12" s="57"/>
      <c r="I12" s="57"/>
      <c r="J12" s="57"/>
      <c r="K12" s="62"/>
    </row>
    <row r="13" spans="1:11" ht="15" thickBot="1" x14ac:dyDescent="0.4">
      <c r="A13" s="106"/>
      <c r="B13" s="59" t="s">
        <v>34</v>
      </c>
      <c r="C13" s="60">
        <v>350000</v>
      </c>
      <c r="D13" s="60">
        <v>350000</v>
      </c>
      <c r="E13" s="51">
        <v>222597.07</v>
      </c>
      <c r="F13" s="50">
        <f>SUM(D13-E13)</f>
        <v>127402.93</v>
      </c>
      <c r="G13" s="51">
        <v>222594.78</v>
      </c>
      <c r="H13" s="53">
        <f t="shared" ref="H13:H67" si="0">SUM(E13/D13*100)</f>
        <v>63.599162857142858</v>
      </c>
      <c r="I13" s="53">
        <f t="shared" ref="I13:J67" si="1">SUM(F13/D13*100)</f>
        <v>36.400837142857142</v>
      </c>
      <c r="J13" s="52">
        <f>SUM(G13/E13*100)</f>
        <v>99.998971235335659</v>
      </c>
      <c r="K13" s="54">
        <f>(D13*100)/$D$67</f>
        <v>0.49460444706667456</v>
      </c>
    </row>
    <row r="14" spans="1:11" ht="15" thickBot="1" x14ac:dyDescent="0.4">
      <c r="A14" s="105">
        <v>804</v>
      </c>
      <c r="B14" s="55" t="s">
        <v>6</v>
      </c>
      <c r="C14" s="56">
        <f>SUM(C15:C16)</f>
        <v>500000</v>
      </c>
      <c r="D14" s="56">
        <f>SUM(D15:D16)</f>
        <v>500000</v>
      </c>
      <c r="E14" s="56">
        <f>SUM(E15:E16)</f>
        <v>60683.66</v>
      </c>
      <c r="F14" s="56">
        <f t="shared" ref="F14:G14" si="2">SUM(F15:F16)</f>
        <v>439316.33999999997</v>
      </c>
      <c r="G14" s="64">
        <f t="shared" si="2"/>
        <v>45666.66</v>
      </c>
      <c r="H14" s="57"/>
      <c r="I14" s="57"/>
      <c r="J14" s="57"/>
      <c r="K14" s="62"/>
    </row>
    <row r="15" spans="1:11" x14ac:dyDescent="0.35">
      <c r="A15" s="106"/>
      <c r="B15" s="59" t="s">
        <v>30</v>
      </c>
      <c r="C15" s="60">
        <v>0</v>
      </c>
      <c r="D15" s="60">
        <v>0</v>
      </c>
      <c r="E15" s="51">
        <v>0</v>
      </c>
      <c r="F15" s="50">
        <f t="shared" ref="F15:F66" si="3">SUM(D15-E15)</f>
        <v>0</v>
      </c>
      <c r="G15" s="51">
        <v>0</v>
      </c>
      <c r="H15" s="52" t="e">
        <f t="shared" si="0"/>
        <v>#DIV/0!</v>
      </c>
      <c r="I15" s="52" t="e">
        <f t="shared" si="1"/>
        <v>#DIV/0!</v>
      </c>
      <c r="J15" s="52" t="e">
        <f t="shared" si="1"/>
        <v>#DIV/0!</v>
      </c>
      <c r="K15" s="54">
        <f>(D15*100)/$D$67</f>
        <v>0</v>
      </c>
    </row>
    <row r="16" spans="1:11" ht="15" thickBot="1" x14ac:dyDescent="0.4">
      <c r="A16" s="107"/>
      <c r="B16" s="26" t="s">
        <v>32</v>
      </c>
      <c r="C16" s="17">
        <v>500000</v>
      </c>
      <c r="D16" s="17">
        <v>500000</v>
      </c>
      <c r="E16" s="20">
        <v>60683.66</v>
      </c>
      <c r="F16" s="19">
        <f t="shared" si="3"/>
        <v>439316.33999999997</v>
      </c>
      <c r="G16" s="20">
        <v>45666.66</v>
      </c>
      <c r="H16" s="21">
        <f t="shared" si="0"/>
        <v>12.136732</v>
      </c>
      <c r="I16" s="21">
        <f t="shared" si="1"/>
        <v>87.863267999999991</v>
      </c>
      <c r="J16" s="21">
        <f t="shared" si="1"/>
        <v>75.253634998284554</v>
      </c>
      <c r="K16" s="22">
        <f>(D16*100)/$D$67</f>
        <v>0.70657778152382078</v>
      </c>
    </row>
    <row r="17" spans="1:11" ht="15" thickBot="1" x14ac:dyDescent="0.4">
      <c r="A17" s="105">
        <v>802</v>
      </c>
      <c r="B17" s="63" t="s">
        <v>24</v>
      </c>
      <c r="C17" s="64">
        <f>SUM(C18:C20)</f>
        <v>6029267</v>
      </c>
      <c r="D17" s="56">
        <f>SUM(D18:D20)</f>
        <v>6029267</v>
      </c>
      <c r="E17" s="56">
        <f>SUM(E18:E20)</f>
        <v>1937093.7</v>
      </c>
      <c r="F17" s="56">
        <f>SUM(F18:F20)</f>
        <v>4092173.3</v>
      </c>
      <c r="G17" s="64">
        <f>SUM(G18:G20)</f>
        <v>793339.84000000008</v>
      </c>
      <c r="H17" s="57"/>
      <c r="I17" s="57"/>
      <c r="J17" s="57"/>
      <c r="K17" s="62"/>
    </row>
    <row r="18" spans="1:11" x14ac:dyDescent="0.35">
      <c r="A18" s="106"/>
      <c r="B18" s="59" t="s">
        <v>30</v>
      </c>
      <c r="C18" s="60">
        <v>2819341</v>
      </c>
      <c r="D18" s="60">
        <v>2819341</v>
      </c>
      <c r="E18" s="51">
        <v>1030987.6</v>
      </c>
      <c r="F18" s="50">
        <f t="shared" si="3"/>
        <v>1788353.4</v>
      </c>
      <c r="G18" s="51">
        <v>452001.65</v>
      </c>
      <c r="H18" s="53">
        <f t="shared" si="0"/>
        <v>36.568389563376691</v>
      </c>
      <c r="I18" s="53">
        <f t="shared" si="1"/>
        <v>63.431610436623309</v>
      </c>
      <c r="J18" s="53">
        <f t="shared" si="1"/>
        <v>43.841618463694424</v>
      </c>
      <c r="K18" s="54">
        <v>4.8</v>
      </c>
    </row>
    <row r="19" spans="1:11" ht="15" thickBot="1" x14ac:dyDescent="0.4">
      <c r="A19" s="106"/>
      <c r="B19" s="26" t="s">
        <v>33</v>
      </c>
      <c r="C19" s="17"/>
      <c r="D19" s="17"/>
      <c r="E19" s="20">
        <v>0</v>
      </c>
      <c r="F19" s="19">
        <f t="shared" si="3"/>
        <v>0</v>
      </c>
      <c r="G19" s="20">
        <v>0</v>
      </c>
      <c r="H19" s="32" t="e">
        <f t="shared" si="0"/>
        <v>#DIV/0!</v>
      </c>
      <c r="I19" s="32" t="e">
        <f t="shared" si="1"/>
        <v>#DIV/0!</v>
      </c>
      <c r="J19" s="32" t="e">
        <f t="shared" si="1"/>
        <v>#DIV/0!</v>
      </c>
      <c r="K19" s="22">
        <f>(D19*100)/$D$67</f>
        <v>0</v>
      </c>
    </row>
    <row r="20" spans="1:11" ht="15" thickBot="1" x14ac:dyDescent="0.4">
      <c r="A20" s="107"/>
      <c r="B20" s="66" t="s">
        <v>31</v>
      </c>
      <c r="C20" s="67">
        <v>3209926</v>
      </c>
      <c r="D20" s="67">
        <v>3209926</v>
      </c>
      <c r="E20" s="91">
        <v>906106.1</v>
      </c>
      <c r="F20" s="69">
        <f t="shared" si="3"/>
        <v>2303819.9</v>
      </c>
      <c r="G20" s="91">
        <v>341338.19</v>
      </c>
      <c r="H20" s="21">
        <f t="shared" si="0"/>
        <v>28.228255106192478</v>
      </c>
      <c r="I20" s="21">
        <f t="shared" si="1"/>
        <v>71.771744893807522</v>
      </c>
      <c r="J20" s="21">
        <f t="shared" si="1"/>
        <v>37.670885341131687</v>
      </c>
      <c r="K20" s="74">
        <v>4.9800000000000004</v>
      </c>
    </row>
    <row r="21" spans="1:11" ht="15" thickBot="1" x14ac:dyDescent="0.4">
      <c r="A21" s="105">
        <v>37</v>
      </c>
      <c r="B21" s="55" t="s">
        <v>53</v>
      </c>
      <c r="C21" s="64">
        <f>SUM(C22:C25)</f>
        <v>611226</v>
      </c>
      <c r="D21" s="56">
        <f>SUM(D22:D25)</f>
        <v>835819.04</v>
      </c>
      <c r="E21" s="56">
        <f>SUM(E22:E25)</f>
        <v>111950.04000000001</v>
      </c>
      <c r="F21" s="56">
        <f>SUM(F22:F25)</f>
        <v>723869</v>
      </c>
      <c r="G21" s="64">
        <f>SUM(G22:G25)</f>
        <v>24.59</v>
      </c>
      <c r="H21" s="57"/>
      <c r="I21" s="57"/>
      <c r="J21" s="57"/>
      <c r="K21" s="62"/>
    </row>
    <row r="22" spans="1:11" x14ac:dyDescent="0.35">
      <c r="A22" s="106"/>
      <c r="B22" s="59" t="s">
        <v>57</v>
      </c>
      <c r="C22" s="60">
        <v>400000</v>
      </c>
      <c r="D22" s="60">
        <v>400000</v>
      </c>
      <c r="E22" s="51">
        <v>107956</v>
      </c>
      <c r="F22" s="50">
        <f t="shared" si="3"/>
        <v>292044</v>
      </c>
      <c r="G22" s="51"/>
      <c r="H22" s="53">
        <f t="shared" si="0"/>
        <v>26.989000000000001</v>
      </c>
      <c r="I22" s="53">
        <f t="shared" si="1"/>
        <v>73.01100000000001</v>
      </c>
      <c r="J22" s="65">
        <f t="shared" si="1"/>
        <v>0</v>
      </c>
      <c r="K22" s="54">
        <f>(D22*100)/$D$67</f>
        <v>0.56526222521905667</v>
      </c>
    </row>
    <row r="23" spans="1:11" ht="15" thickBot="1" x14ac:dyDescent="0.4">
      <c r="A23" s="106"/>
      <c r="B23" s="26" t="s">
        <v>58</v>
      </c>
      <c r="C23" s="17">
        <v>100000</v>
      </c>
      <c r="D23" s="17">
        <v>100000</v>
      </c>
      <c r="E23" s="20">
        <v>23.96</v>
      </c>
      <c r="F23" s="19">
        <f t="shared" si="3"/>
        <v>99976.04</v>
      </c>
      <c r="G23" s="20">
        <v>23.96</v>
      </c>
      <c r="H23" s="32">
        <f t="shared" si="0"/>
        <v>2.3959999999999999E-2</v>
      </c>
      <c r="I23" s="21">
        <f t="shared" si="1"/>
        <v>99.976039999999983</v>
      </c>
      <c r="J23" s="33">
        <f t="shared" si="1"/>
        <v>100</v>
      </c>
      <c r="K23" s="22">
        <f>(D23*100)/$D$67</f>
        <v>0.14131555630476417</v>
      </c>
    </row>
    <row r="24" spans="1:11" ht="15" thickBot="1" x14ac:dyDescent="0.4">
      <c r="A24" s="106"/>
      <c r="B24" s="66" t="s">
        <v>59</v>
      </c>
      <c r="C24" s="95">
        <v>0</v>
      </c>
      <c r="D24" s="67">
        <v>224593.04</v>
      </c>
      <c r="E24" s="91">
        <v>3970.08</v>
      </c>
      <c r="F24" s="19">
        <f t="shared" si="3"/>
        <v>220622.96000000002</v>
      </c>
      <c r="G24" s="20">
        <v>0.63</v>
      </c>
      <c r="H24" s="32">
        <f t="shared" si="0"/>
        <v>1.7676772174240125</v>
      </c>
      <c r="I24" s="21">
        <f t="shared" si="1"/>
        <v>98.232322782575991</v>
      </c>
      <c r="J24" s="33">
        <f t="shared" si="1"/>
        <v>1.5868697859992748E-2</v>
      </c>
      <c r="K24" s="22">
        <f>(D24*100)/$D$67</f>
        <v>0.31738490389778151</v>
      </c>
    </row>
    <row r="25" spans="1:11" ht="15" thickBot="1" x14ac:dyDescent="0.4">
      <c r="A25" s="107"/>
      <c r="B25" s="66" t="s">
        <v>38</v>
      </c>
      <c r="C25" s="67">
        <v>111226</v>
      </c>
      <c r="D25" s="67">
        <v>111226</v>
      </c>
      <c r="E25" s="91"/>
      <c r="F25" s="69">
        <f t="shared" si="3"/>
        <v>111226</v>
      </c>
      <c r="G25" s="91">
        <v>0</v>
      </c>
      <c r="H25" s="32">
        <f t="shared" si="0"/>
        <v>0</v>
      </c>
      <c r="I25" s="21">
        <f t="shared" si="1"/>
        <v>100</v>
      </c>
      <c r="J25" s="33" t="e">
        <f t="shared" si="1"/>
        <v>#DIV/0!</v>
      </c>
      <c r="K25" s="74">
        <f>(D25*100)/$D$67</f>
        <v>0.157179640655537</v>
      </c>
    </row>
    <row r="26" spans="1:11" ht="15" thickBot="1" x14ac:dyDescent="0.4">
      <c r="A26" s="105">
        <v>38</v>
      </c>
      <c r="B26" s="55" t="s">
        <v>52</v>
      </c>
      <c r="C26" s="64">
        <f>SUM(C27:C30)</f>
        <v>105090</v>
      </c>
      <c r="D26" s="56">
        <f>SUM(D27:D30)</f>
        <v>187506.82</v>
      </c>
      <c r="E26" s="64">
        <f>SUM(E27:E30)</f>
        <v>1574.56</v>
      </c>
      <c r="F26" s="56">
        <f t="shared" ref="F26:G26" si="4">SUM(F27:F30)</f>
        <v>185932.26</v>
      </c>
      <c r="G26" s="64">
        <f t="shared" si="4"/>
        <v>1557.37</v>
      </c>
      <c r="H26" s="57"/>
      <c r="I26" s="57"/>
      <c r="J26" s="57"/>
      <c r="K26" s="62"/>
    </row>
    <row r="27" spans="1:11" x14ac:dyDescent="0.35">
      <c r="A27" s="106"/>
      <c r="B27" s="59" t="s">
        <v>35</v>
      </c>
      <c r="C27" s="60">
        <v>100000</v>
      </c>
      <c r="D27" s="60">
        <v>100000</v>
      </c>
      <c r="E27" s="51">
        <v>0</v>
      </c>
      <c r="F27" s="50">
        <f t="shared" si="3"/>
        <v>100000</v>
      </c>
      <c r="G27" s="51">
        <v>0</v>
      </c>
      <c r="H27" s="52">
        <f t="shared" si="0"/>
        <v>0</v>
      </c>
      <c r="I27" s="53">
        <f t="shared" si="1"/>
        <v>100</v>
      </c>
      <c r="J27" s="65" t="e">
        <f t="shared" si="1"/>
        <v>#DIV/0!</v>
      </c>
      <c r="K27" s="54">
        <f>(D27*100)/$D$67</f>
        <v>0.14131555630476417</v>
      </c>
    </row>
    <row r="28" spans="1:11" x14ac:dyDescent="0.35">
      <c r="A28" s="106"/>
      <c r="B28" s="3" t="s">
        <v>37</v>
      </c>
      <c r="C28" s="4">
        <v>1000</v>
      </c>
      <c r="D28" s="4">
        <v>1000</v>
      </c>
      <c r="E28" s="12">
        <v>0</v>
      </c>
      <c r="F28" s="5">
        <f t="shared" si="3"/>
        <v>1000</v>
      </c>
      <c r="G28" s="12">
        <v>0</v>
      </c>
      <c r="H28" s="8">
        <f t="shared" si="0"/>
        <v>0</v>
      </c>
      <c r="I28" s="6">
        <f t="shared" si="1"/>
        <v>100</v>
      </c>
      <c r="J28" s="10" t="e">
        <f t="shared" si="1"/>
        <v>#DIV/0!</v>
      </c>
      <c r="K28" s="16">
        <f>(D28*100)/$D$67</f>
        <v>1.4131555630476416E-3</v>
      </c>
    </row>
    <row r="29" spans="1:11" x14ac:dyDescent="0.35">
      <c r="A29" s="106"/>
      <c r="B29" s="96" t="s">
        <v>59</v>
      </c>
      <c r="C29" s="104">
        <v>0</v>
      </c>
      <c r="D29" s="97">
        <v>82416.820000000007</v>
      </c>
      <c r="E29" s="98">
        <v>1574.56</v>
      </c>
      <c r="F29" s="99">
        <f t="shared" si="3"/>
        <v>80842.260000000009</v>
      </c>
      <c r="G29" s="12">
        <v>1557.37</v>
      </c>
      <c r="H29" s="100">
        <f t="shared" si="0"/>
        <v>1.9104838065821999</v>
      </c>
      <c r="I29" s="101">
        <f t="shared" si="1"/>
        <v>98.089516193417808</v>
      </c>
      <c r="J29" s="10">
        <f t="shared" si="1"/>
        <v>98.908266436337769</v>
      </c>
      <c r="K29" s="103">
        <f>(D29*100)/$D$67</f>
        <v>0.11646778767169615</v>
      </c>
    </row>
    <row r="30" spans="1:11" ht="15" thickBot="1" x14ac:dyDescent="0.4">
      <c r="A30" s="107"/>
      <c r="B30" s="26" t="s">
        <v>30</v>
      </c>
      <c r="C30" s="17">
        <v>4090</v>
      </c>
      <c r="D30" s="17">
        <v>4090</v>
      </c>
      <c r="E30" s="20">
        <v>0</v>
      </c>
      <c r="F30" s="34">
        <f t="shared" si="3"/>
        <v>4090</v>
      </c>
      <c r="G30" s="20">
        <v>0</v>
      </c>
      <c r="H30" s="32">
        <f t="shared" si="0"/>
        <v>0</v>
      </c>
      <c r="I30" s="21">
        <f t="shared" si="1"/>
        <v>100</v>
      </c>
      <c r="J30" s="33" t="e">
        <f t="shared" si="1"/>
        <v>#DIV/0!</v>
      </c>
      <c r="K30" s="22">
        <f>(D30*100)/$D$67</f>
        <v>5.7798062528648542E-3</v>
      </c>
    </row>
    <row r="31" spans="1:11" ht="15" thickBot="1" x14ac:dyDescent="0.4">
      <c r="A31" s="105">
        <v>92</v>
      </c>
      <c r="B31" s="55" t="s">
        <v>51</v>
      </c>
      <c r="C31" s="56">
        <f>SUM(C32)</f>
        <v>50000</v>
      </c>
      <c r="D31" s="56">
        <f>SUM(D32)</f>
        <v>50000</v>
      </c>
      <c r="E31" s="64">
        <f>SUM(E32)</f>
        <v>0</v>
      </c>
      <c r="F31" s="75">
        <f t="shared" si="3"/>
        <v>50000</v>
      </c>
      <c r="G31" s="56">
        <f t="shared" ref="G31" si="5">SUM(G32)</f>
        <v>0</v>
      </c>
      <c r="H31" s="57"/>
      <c r="I31" s="57"/>
      <c r="J31" s="57"/>
      <c r="K31" s="62"/>
    </row>
    <row r="32" spans="1:11" ht="15" thickBot="1" x14ac:dyDescent="0.4">
      <c r="A32" s="107"/>
      <c r="B32" s="66" t="s">
        <v>35</v>
      </c>
      <c r="C32" s="67">
        <v>50000</v>
      </c>
      <c r="D32" s="67">
        <v>50000</v>
      </c>
      <c r="E32" s="68">
        <v>0</v>
      </c>
      <c r="F32" s="69">
        <f t="shared" si="3"/>
        <v>50000</v>
      </c>
      <c r="G32" s="70">
        <v>0</v>
      </c>
      <c r="H32" s="71">
        <f t="shared" si="0"/>
        <v>0</v>
      </c>
      <c r="I32" s="72">
        <f t="shared" si="1"/>
        <v>100</v>
      </c>
      <c r="J32" s="73" t="e">
        <f t="shared" si="1"/>
        <v>#DIV/0!</v>
      </c>
      <c r="K32" s="74">
        <f>(D32*100)/$D$67</f>
        <v>7.0657778152382084E-2</v>
      </c>
    </row>
    <row r="33" spans="1:11" ht="15" thickBot="1" x14ac:dyDescent="0.4">
      <c r="A33" s="105">
        <v>39</v>
      </c>
      <c r="B33" s="55" t="s">
        <v>50</v>
      </c>
      <c r="C33" s="61">
        <f>SUM(C34+C35)</f>
        <v>150000</v>
      </c>
      <c r="D33" s="64">
        <f>SUM(D34:D35)</f>
        <v>150000</v>
      </c>
      <c r="E33" s="64">
        <f>SUM(E34:E35)</f>
        <v>17000</v>
      </c>
      <c r="F33" s="78">
        <f t="shared" si="3"/>
        <v>133000</v>
      </c>
      <c r="G33" s="64">
        <f t="shared" ref="G33" si="6">SUM(G35)</f>
        <v>0</v>
      </c>
      <c r="H33" s="57"/>
      <c r="I33" s="57"/>
      <c r="J33" s="57"/>
      <c r="K33" s="62"/>
    </row>
    <row r="34" spans="1:11" ht="15" thickBot="1" x14ac:dyDescent="0.4">
      <c r="A34" s="106"/>
      <c r="B34" s="92" t="s">
        <v>32</v>
      </c>
      <c r="C34" s="93">
        <v>50000</v>
      </c>
      <c r="D34" s="94">
        <v>50000</v>
      </c>
      <c r="E34" s="94">
        <v>17000</v>
      </c>
      <c r="F34" s="69">
        <f>SUM(D34-E34)</f>
        <v>33000</v>
      </c>
      <c r="G34" s="77">
        <v>0</v>
      </c>
      <c r="H34" s="72"/>
      <c r="I34" s="72">
        <f t="shared" si="1"/>
        <v>66</v>
      </c>
      <c r="J34" s="73">
        <f t="shared" si="1"/>
        <v>0</v>
      </c>
      <c r="K34" s="74">
        <f>(D34*100)/$D$67</f>
        <v>7.0657778152382084E-2</v>
      </c>
    </row>
    <row r="35" spans="1:11" ht="15" thickBot="1" x14ac:dyDescent="0.4">
      <c r="A35" s="107"/>
      <c r="B35" s="66" t="s">
        <v>35</v>
      </c>
      <c r="C35" s="67">
        <v>100000</v>
      </c>
      <c r="D35" s="67">
        <v>100000</v>
      </c>
      <c r="E35" s="76">
        <v>0</v>
      </c>
      <c r="F35" s="69">
        <f>SUM(D35-E35)</f>
        <v>100000</v>
      </c>
      <c r="G35" s="77">
        <v>0</v>
      </c>
      <c r="H35" s="72">
        <f t="shared" si="0"/>
        <v>0</v>
      </c>
      <c r="I35" s="72">
        <f t="shared" si="1"/>
        <v>100</v>
      </c>
      <c r="J35" s="73" t="e">
        <f t="shared" si="1"/>
        <v>#DIV/0!</v>
      </c>
      <c r="K35" s="74">
        <f>(D35*100)/$D$67</f>
        <v>0.14131555630476417</v>
      </c>
    </row>
    <row r="36" spans="1:11" ht="15" thickBot="1" x14ac:dyDescent="0.4">
      <c r="A36" s="108" t="s">
        <v>42</v>
      </c>
      <c r="B36" s="55" t="s">
        <v>7</v>
      </c>
      <c r="C36" s="64">
        <f>SUM(C37:C39)</f>
        <v>65000</v>
      </c>
      <c r="D36" s="64">
        <f>SUM(D37:D39)</f>
        <v>65000</v>
      </c>
      <c r="E36" s="64">
        <f>SUM(E37:E39)</f>
        <v>0</v>
      </c>
      <c r="F36" s="64">
        <f t="shared" ref="F36:G36" si="7">SUM(F37:F39)</f>
        <v>65000</v>
      </c>
      <c r="G36" s="64">
        <f t="shared" si="7"/>
        <v>280</v>
      </c>
      <c r="H36" s="57"/>
      <c r="I36" s="57"/>
      <c r="J36" s="57"/>
      <c r="K36" s="62"/>
    </row>
    <row r="37" spans="1:11" x14ac:dyDescent="0.35">
      <c r="A37" s="109"/>
      <c r="B37" s="59" t="s">
        <v>35</v>
      </c>
      <c r="C37" s="60">
        <v>50000</v>
      </c>
      <c r="D37" s="60">
        <v>50000</v>
      </c>
      <c r="E37" s="51">
        <v>0</v>
      </c>
      <c r="F37" s="50">
        <f t="shared" si="3"/>
        <v>50000</v>
      </c>
      <c r="G37" s="79">
        <v>0</v>
      </c>
      <c r="H37" s="52">
        <f t="shared" si="0"/>
        <v>0</v>
      </c>
      <c r="I37" s="53">
        <f t="shared" si="1"/>
        <v>100</v>
      </c>
      <c r="J37" s="65" t="e">
        <f t="shared" si="1"/>
        <v>#DIV/0!</v>
      </c>
      <c r="K37" s="54">
        <f>(D37*100)/$D$67</f>
        <v>7.0657778152382084E-2</v>
      </c>
    </row>
    <row r="38" spans="1:11" x14ac:dyDescent="0.35">
      <c r="A38" s="109"/>
      <c r="B38" s="3" t="s">
        <v>37</v>
      </c>
      <c r="C38" s="4">
        <v>15000</v>
      </c>
      <c r="D38" s="4">
        <v>15000</v>
      </c>
      <c r="E38" s="12">
        <v>0</v>
      </c>
      <c r="F38" s="5">
        <f t="shared" si="3"/>
        <v>15000</v>
      </c>
      <c r="G38" s="7">
        <v>280</v>
      </c>
      <c r="H38" s="8">
        <f t="shared" si="0"/>
        <v>0</v>
      </c>
      <c r="I38" s="6">
        <f t="shared" si="1"/>
        <v>100</v>
      </c>
      <c r="J38" s="10" t="e">
        <f t="shared" si="1"/>
        <v>#DIV/0!</v>
      </c>
      <c r="K38" s="16">
        <f>(D38*100)/$D$67</f>
        <v>2.1197333445714624E-2</v>
      </c>
    </row>
    <row r="39" spans="1:11" ht="15" thickBot="1" x14ac:dyDescent="0.4">
      <c r="A39" s="110"/>
      <c r="B39" s="26" t="s">
        <v>30</v>
      </c>
      <c r="C39" s="17">
        <v>0</v>
      </c>
      <c r="D39" s="24">
        <v>0</v>
      </c>
      <c r="E39" s="20">
        <v>0</v>
      </c>
      <c r="F39" s="34">
        <f>SUM(D39-E39)</f>
        <v>0</v>
      </c>
      <c r="G39" s="35">
        <v>0</v>
      </c>
      <c r="H39" s="32" t="e">
        <f t="shared" si="0"/>
        <v>#DIV/0!</v>
      </c>
      <c r="I39" s="21" t="e">
        <f t="shared" si="1"/>
        <v>#DIV/0!</v>
      </c>
      <c r="J39" s="33" t="e">
        <f t="shared" si="1"/>
        <v>#DIV/0!</v>
      </c>
      <c r="K39" s="22">
        <f>(D39*100)/$D$67</f>
        <v>0</v>
      </c>
    </row>
    <row r="40" spans="1:11" ht="15" thickBot="1" x14ac:dyDescent="0.4">
      <c r="A40" s="105">
        <v>41</v>
      </c>
      <c r="B40" s="55" t="s">
        <v>8</v>
      </c>
      <c r="C40" s="81">
        <f>SUM(C41:C42)</f>
        <v>100000</v>
      </c>
      <c r="D40" s="56">
        <f>SUM(D41:D42)</f>
        <v>100000</v>
      </c>
      <c r="E40" s="56">
        <f>SUM(E41:E42)</f>
        <v>5000</v>
      </c>
      <c r="F40" s="56">
        <f t="shared" ref="F40:G40" si="8">SUM(F41:F42)</f>
        <v>95000</v>
      </c>
      <c r="G40" s="64">
        <f t="shared" si="8"/>
        <v>0</v>
      </c>
      <c r="H40" s="57"/>
      <c r="I40" s="57"/>
      <c r="J40" s="57"/>
      <c r="K40" s="62"/>
    </row>
    <row r="41" spans="1:11" x14ac:dyDescent="0.35">
      <c r="A41" s="106"/>
      <c r="B41" s="59" t="s">
        <v>35</v>
      </c>
      <c r="C41" s="60">
        <v>50000</v>
      </c>
      <c r="D41" s="60">
        <v>50000</v>
      </c>
      <c r="E41" s="80">
        <v>0</v>
      </c>
      <c r="F41" s="50">
        <f t="shared" si="3"/>
        <v>50000</v>
      </c>
      <c r="G41" s="79">
        <v>0</v>
      </c>
      <c r="H41" s="52">
        <f t="shared" si="0"/>
        <v>0</v>
      </c>
      <c r="I41" s="53">
        <f t="shared" si="1"/>
        <v>100</v>
      </c>
      <c r="J41" s="65" t="e">
        <f t="shared" si="1"/>
        <v>#DIV/0!</v>
      </c>
      <c r="K41" s="54">
        <f>(D41*100)/$D$67</f>
        <v>7.0657778152382084E-2</v>
      </c>
    </row>
    <row r="42" spans="1:11" ht="15" thickBot="1" x14ac:dyDescent="0.4">
      <c r="A42" s="107"/>
      <c r="B42" s="26" t="s">
        <v>37</v>
      </c>
      <c r="C42" s="17">
        <v>50000</v>
      </c>
      <c r="D42" s="17">
        <v>50000</v>
      </c>
      <c r="E42" s="19">
        <v>5000</v>
      </c>
      <c r="F42" s="19">
        <f t="shared" si="3"/>
        <v>45000</v>
      </c>
      <c r="G42" s="35">
        <v>0</v>
      </c>
      <c r="H42" s="21">
        <f t="shared" si="0"/>
        <v>10</v>
      </c>
      <c r="I42" s="21">
        <f t="shared" si="1"/>
        <v>90</v>
      </c>
      <c r="J42" s="33">
        <f t="shared" si="1"/>
        <v>0</v>
      </c>
      <c r="K42" s="22">
        <f>(D42*100)/$D$67</f>
        <v>7.0657778152382084E-2</v>
      </c>
    </row>
    <row r="43" spans="1:11" ht="15" thickBot="1" x14ac:dyDescent="0.4">
      <c r="A43" s="105">
        <v>42</v>
      </c>
      <c r="B43" s="55" t="s">
        <v>49</v>
      </c>
      <c r="C43" s="81">
        <f>SUM(C44:C45)</f>
        <v>50000</v>
      </c>
      <c r="D43" s="56">
        <f>SUM(D44:D45)</f>
        <v>50000</v>
      </c>
      <c r="E43" s="56">
        <f>SUM(E44:E45)</f>
        <v>5000</v>
      </c>
      <c r="F43" s="56">
        <f t="shared" ref="F43:G43" si="9">SUM(F44:F45)</f>
        <v>45000</v>
      </c>
      <c r="G43" s="64">
        <f t="shared" si="9"/>
        <v>0</v>
      </c>
      <c r="H43" s="57"/>
      <c r="I43" s="57"/>
      <c r="J43" s="57"/>
      <c r="K43" s="62"/>
    </row>
    <row r="44" spans="1:11" x14ac:dyDescent="0.35">
      <c r="A44" s="106"/>
      <c r="B44" s="59" t="s">
        <v>35</v>
      </c>
      <c r="C44" s="60"/>
      <c r="D44" s="60"/>
      <c r="E44" s="80">
        <v>0</v>
      </c>
      <c r="F44" s="50">
        <f t="shared" si="3"/>
        <v>0</v>
      </c>
      <c r="G44" s="79">
        <v>0</v>
      </c>
      <c r="H44" s="52" t="e">
        <f t="shared" si="0"/>
        <v>#DIV/0!</v>
      </c>
      <c r="I44" s="53" t="e">
        <f t="shared" si="1"/>
        <v>#DIV/0!</v>
      </c>
      <c r="J44" s="65" t="e">
        <f t="shared" si="1"/>
        <v>#DIV/0!</v>
      </c>
      <c r="K44" s="54">
        <f>(D44*100)/$D$67</f>
        <v>0</v>
      </c>
    </row>
    <row r="45" spans="1:11" ht="15" thickBot="1" x14ac:dyDescent="0.4">
      <c r="A45" s="107"/>
      <c r="B45" s="26" t="s">
        <v>36</v>
      </c>
      <c r="C45" s="17">
        <v>50000</v>
      </c>
      <c r="D45" s="17">
        <v>50000</v>
      </c>
      <c r="E45" s="19">
        <v>5000</v>
      </c>
      <c r="F45" s="19">
        <f t="shared" si="3"/>
        <v>45000</v>
      </c>
      <c r="G45" s="35">
        <v>0</v>
      </c>
      <c r="H45" s="21">
        <f t="shared" si="0"/>
        <v>10</v>
      </c>
      <c r="I45" s="21">
        <f t="shared" si="1"/>
        <v>90</v>
      </c>
      <c r="J45" s="33">
        <f t="shared" si="1"/>
        <v>0</v>
      </c>
      <c r="K45" s="22">
        <f>(D45*100)/$D$67</f>
        <v>7.0657778152382084E-2</v>
      </c>
    </row>
    <row r="46" spans="1:11" ht="15" thickBot="1" x14ac:dyDescent="0.4">
      <c r="A46" s="105">
        <v>57</v>
      </c>
      <c r="B46" s="55" t="s">
        <v>9</v>
      </c>
      <c r="C46" s="64">
        <f>SUM(C47:C49)</f>
        <v>750000</v>
      </c>
      <c r="D46" s="82">
        <f>SUM(D47:D49)</f>
        <v>750000</v>
      </c>
      <c r="E46" s="64">
        <f>SUM(E47:E49)</f>
        <v>798.98</v>
      </c>
      <c r="F46" s="56">
        <f t="shared" ref="F46:G46" si="10">SUM(F47:F49)</f>
        <v>749201.02</v>
      </c>
      <c r="G46" s="64">
        <f t="shared" si="10"/>
        <v>0</v>
      </c>
      <c r="H46" s="57"/>
      <c r="I46" s="57"/>
      <c r="J46" s="57"/>
      <c r="K46" s="62"/>
    </row>
    <row r="47" spans="1:11" x14ac:dyDescent="0.35">
      <c r="A47" s="106"/>
      <c r="B47" s="59" t="s">
        <v>35</v>
      </c>
      <c r="C47" s="60">
        <v>600000</v>
      </c>
      <c r="D47" s="60">
        <v>600000</v>
      </c>
      <c r="E47" s="80">
        <v>0</v>
      </c>
      <c r="F47" s="50">
        <f t="shared" si="3"/>
        <v>600000</v>
      </c>
      <c r="G47" s="80">
        <v>0</v>
      </c>
      <c r="H47" s="52">
        <f t="shared" si="0"/>
        <v>0</v>
      </c>
      <c r="I47" s="53">
        <f t="shared" si="1"/>
        <v>100</v>
      </c>
      <c r="J47" s="65" t="e">
        <f t="shared" si="1"/>
        <v>#DIV/0!</v>
      </c>
      <c r="K47" s="54">
        <f>(D47*100)/$D$67</f>
        <v>0.847893337828585</v>
      </c>
    </row>
    <row r="48" spans="1:11" x14ac:dyDescent="0.35">
      <c r="A48" s="106"/>
      <c r="B48" s="3" t="s">
        <v>30</v>
      </c>
      <c r="C48" s="11">
        <v>0</v>
      </c>
      <c r="D48" s="11">
        <v>0</v>
      </c>
      <c r="E48" s="9">
        <v>0</v>
      </c>
      <c r="F48" s="9">
        <f t="shared" si="3"/>
        <v>0</v>
      </c>
      <c r="G48" s="9">
        <v>0</v>
      </c>
      <c r="H48" s="6" t="e">
        <f t="shared" si="0"/>
        <v>#DIV/0!</v>
      </c>
      <c r="I48" s="6" t="e">
        <f t="shared" si="1"/>
        <v>#DIV/0!</v>
      </c>
      <c r="J48" s="10" t="e">
        <f t="shared" si="1"/>
        <v>#DIV/0!</v>
      </c>
      <c r="K48" s="16">
        <f>(D48*100)/$D$67</f>
        <v>0</v>
      </c>
    </row>
    <row r="49" spans="1:11" ht="15" thickBot="1" x14ac:dyDescent="0.4">
      <c r="A49" s="107"/>
      <c r="B49" s="26" t="s">
        <v>36</v>
      </c>
      <c r="C49" s="17">
        <v>150000</v>
      </c>
      <c r="D49" s="17">
        <v>150000</v>
      </c>
      <c r="E49" s="19">
        <v>798.98</v>
      </c>
      <c r="F49" s="19">
        <f t="shared" si="3"/>
        <v>149201.01999999999</v>
      </c>
      <c r="G49" s="34">
        <v>0</v>
      </c>
      <c r="H49" s="21">
        <f t="shared" si="0"/>
        <v>0.53265333333333331</v>
      </c>
      <c r="I49" s="21">
        <f t="shared" si="1"/>
        <v>99.467346666666657</v>
      </c>
      <c r="J49" s="33">
        <f t="shared" si="1"/>
        <v>0</v>
      </c>
      <c r="K49" s="22">
        <f>(D49*100)/$D$67</f>
        <v>0.21197333445714625</v>
      </c>
    </row>
    <row r="50" spans="1:11" ht="15" thickBot="1" x14ac:dyDescent="0.4">
      <c r="A50" s="105">
        <v>806</v>
      </c>
      <c r="B50" s="55" t="s">
        <v>60</v>
      </c>
      <c r="C50" s="61">
        <f>SUM(C51:C54)</f>
        <v>700000</v>
      </c>
      <c r="D50" s="56">
        <f>SUM(D51:D54)</f>
        <v>916308.83</v>
      </c>
      <c r="E50" s="64">
        <f>SUM(E51:E54)</f>
        <v>158000.81</v>
      </c>
      <c r="F50" s="56">
        <f t="shared" ref="F50:G50" si="11">SUM(F51:F54)</f>
        <v>576989.18999999994</v>
      </c>
      <c r="G50" s="56">
        <f t="shared" si="11"/>
        <v>40299.919999999998</v>
      </c>
      <c r="H50" s="57"/>
      <c r="I50" s="57"/>
      <c r="J50" s="57"/>
      <c r="K50" s="62"/>
    </row>
    <row r="51" spans="1:11" x14ac:dyDescent="0.35">
      <c r="A51" s="106"/>
      <c r="B51" s="59" t="s">
        <v>61</v>
      </c>
      <c r="C51" s="60">
        <v>200000</v>
      </c>
      <c r="D51" s="60">
        <v>200000</v>
      </c>
      <c r="E51" s="51">
        <v>0</v>
      </c>
      <c r="F51" s="50">
        <f t="shared" si="3"/>
        <v>200000</v>
      </c>
      <c r="G51" s="51">
        <v>0</v>
      </c>
      <c r="H51" s="52">
        <f t="shared" si="0"/>
        <v>0</v>
      </c>
      <c r="I51" s="53">
        <f t="shared" si="1"/>
        <v>100</v>
      </c>
      <c r="J51" s="65" t="e">
        <f t="shared" si="1"/>
        <v>#DIV/0!</v>
      </c>
      <c r="K51" s="54">
        <f>(D51*100)/$D$67</f>
        <v>0.28263111260952833</v>
      </c>
    </row>
    <row r="52" spans="1:11" x14ac:dyDescent="0.35">
      <c r="A52" s="106"/>
      <c r="B52" s="3" t="s">
        <v>30</v>
      </c>
      <c r="C52" s="4">
        <v>0</v>
      </c>
      <c r="D52" s="4">
        <v>0</v>
      </c>
      <c r="E52" s="12">
        <v>0</v>
      </c>
      <c r="F52" s="5">
        <f t="shared" si="3"/>
        <v>0</v>
      </c>
      <c r="G52" s="12">
        <v>0</v>
      </c>
      <c r="H52" s="8" t="e">
        <f t="shared" si="0"/>
        <v>#DIV/0!</v>
      </c>
      <c r="I52" s="6" t="e">
        <f t="shared" si="1"/>
        <v>#DIV/0!</v>
      </c>
      <c r="J52" s="10" t="e">
        <f t="shared" si="1"/>
        <v>#DIV/0!</v>
      </c>
      <c r="K52" s="16">
        <f>(D52*100)/$D$67</f>
        <v>0</v>
      </c>
    </row>
    <row r="53" spans="1:11" x14ac:dyDescent="0.35">
      <c r="A53" s="106"/>
      <c r="B53" s="96" t="s">
        <v>59</v>
      </c>
      <c r="C53" s="97"/>
      <c r="D53" s="97">
        <v>216308.83</v>
      </c>
      <c r="E53" s="98">
        <v>34990</v>
      </c>
      <c r="F53" s="99"/>
      <c r="G53" s="98"/>
      <c r="H53" s="100"/>
      <c r="I53" s="101"/>
      <c r="J53" s="102"/>
      <c r="K53" s="103">
        <f>(D53*100)/$D$67</f>
        <v>0.30567802645082659</v>
      </c>
    </row>
    <row r="54" spans="1:11" ht="15" thickBot="1" x14ac:dyDescent="0.4">
      <c r="A54" s="107"/>
      <c r="B54" s="26" t="s">
        <v>36</v>
      </c>
      <c r="C54" s="17">
        <v>500000</v>
      </c>
      <c r="D54" s="17">
        <v>500000</v>
      </c>
      <c r="E54" s="20">
        <v>123010.81</v>
      </c>
      <c r="F54" s="19">
        <f t="shared" si="3"/>
        <v>376989.19</v>
      </c>
      <c r="G54" s="20">
        <v>40299.919999999998</v>
      </c>
      <c r="H54" s="21">
        <f t="shared" si="0"/>
        <v>24.602162</v>
      </c>
      <c r="I54" s="21">
        <f t="shared" si="1"/>
        <v>75.397838000000007</v>
      </c>
      <c r="J54" s="33">
        <f t="shared" si="1"/>
        <v>32.761283337618863</v>
      </c>
      <c r="K54" s="22">
        <f>(D54*100)/$D$67</f>
        <v>0.70657778152382078</v>
      </c>
    </row>
    <row r="55" spans="1:11" ht="15" thickBot="1" x14ac:dyDescent="0.4">
      <c r="A55" s="108" t="s">
        <v>43</v>
      </c>
      <c r="B55" s="55" t="s">
        <v>11</v>
      </c>
      <c r="C55" s="61">
        <f>SUM(C56:C57)</f>
        <v>50000</v>
      </c>
      <c r="D55" s="64">
        <f>SUM(D56:D57)</f>
        <v>50000</v>
      </c>
      <c r="E55" s="64">
        <f>SUM(E56:E57)</f>
        <v>0</v>
      </c>
      <c r="F55" s="64">
        <f>SUM(F56:F57)</f>
        <v>50000</v>
      </c>
      <c r="G55" s="64">
        <f>SUM(G56:G57)</f>
        <v>0</v>
      </c>
      <c r="H55" s="57"/>
      <c r="I55" s="57"/>
      <c r="J55" s="57"/>
      <c r="K55" s="62"/>
    </row>
    <row r="56" spans="1:11" x14ac:dyDescent="0.35">
      <c r="A56" s="109"/>
      <c r="B56" s="59" t="s">
        <v>35</v>
      </c>
      <c r="C56" s="60">
        <v>50000</v>
      </c>
      <c r="D56" s="60">
        <v>50000</v>
      </c>
      <c r="E56" s="80">
        <v>0</v>
      </c>
      <c r="F56" s="80">
        <f t="shared" si="3"/>
        <v>50000</v>
      </c>
      <c r="G56" s="80">
        <v>0</v>
      </c>
      <c r="H56" s="52">
        <f t="shared" si="0"/>
        <v>0</v>
      </c>
      <c r="I56" s="53">
        <f t="shared" si="1"/>
        <v>100</v>
      </c>
      <c r="J56" s="65" t="e">
        <f t="shared" si="1"/>
        <v>#DIV/0!</v>
      </c>
      <c r="K56" s="54">
        <f>(D56*100)/$D$67</f>
        <v>7.0657778152382084E-2</v>
      </c>
    </row>
    <row r="57" spans="1:11" ht="15" thickBot="1" x14ac:dyDescent="0.4">
      <c r="A57" s="110"/>
      <c r="B57" s="26" t="s">
        <v>36</v>
      </c>
      <c r="C57" s="17">
        <v>0</v>
      </c>
      <c r="D57" s="17">
        <v>0</v>
      </c>
      <c r="E57" s="34">
        <v>0</v>
      </c>
      <c r="F57" s="34">
        <f t="shared" si="3"/>
        <v>0</v>
      </c>
      <c r="G57" s="34">
        <v>0</v>
      </c>
      <c r="H57" s="32" t="e">
        <f t="shared" si="0"/>
        <v>#DIV/0!</v>
      </c>
      <c r="I57" s="21" t="e">
        <f t="shared" si="1"/>
        <v>#DIV/0!</v>
      </c>
      <c r="J57" s="33" t="e">
        <f t="shared" si="1"/>
        <v>#DIV/0!</v>
      </c>
      <c r="K57" s="22">
        <f>(D57*100)/$D$67</f>
        <v>0</v>
      </c>
    </row>
    <row r="58" spans="1:11" ht="15" thickBot="1" x14ac:dyDescent="0.4">
      <c r="A58" s="105">
        <v>73</v>
      </c>
      <c r="B58" s="55" t="s">
        <v>47</v>
      </c>
      <c r="C58" s="56">
        <f>SUM(C59:C60)</f>
        <v>150000</v>
      </c>
      <c r="D58" s="56">
        <f>SUM(D59:D60)</f>
        <v>150000</v>
      </c>
      <c r="E58" s="64">
        <f>SUM(E59:E60)</f>
        <v>0</v>
      </c>
      <c r="F58" s="64">
        <f>SUM(F59:F60)</f>
        <v>150000</v>
      </c>
      <c r="G58" s="64">
        <f>SUM(G59:G60)</f>
        <v>0</v>
      </c>
      <c r="H58" s="57"/>
      <c r="I58" s="57"/>
      <c r="J58" s="57"/>
      <c r="K58" s="62"/>
    </row>
    <row r="59" spans="1:11" x14ac:dyDescent="0.35">
      <c r="A59" s="106"/>
      <c r="B59" s="59" t="s">
        <v>35</v>
      </c>
      <c r="C59" s="60"/>
      <c r="D59" s="60"/>
      <c r="E59" s="80">
        <v>0</v>
      </c>
      <c r="F59" s="80">
        <f t="shared" si="3"/>
        <v>0</v>
      </c>
      <c r="G59" s="83">
        <v>0</v>
      </c>
      <c r="H59" s="52" t="e">
        <f t="shared" si="0"/>
        <v>#DIV/0!</v>
      </c>
      <c r="I59" s="53" t="e">
        <f t="shared" si="1"/>
        <v>#DIV/0!</v>
      </c>
      <c r="J59" s="65" t="e">
        <f t="shared" si="1"/>
        <v>#DIV/0!</v>
      </c>
      <c r="K59" s="54">
        <f>(D59*100)/$D$67</f>
        <v>0</v>
      </c>
    </row>
    <row r="60" spans="1:11" ht="15" thickBot="1" x14ac:dyDescent="0.4">
      <c r="A60" s="107"/>
      <c r="B60" s="26" t="s">
        <v>36</v>
      </c>
      <c r="C60" s="17">
        <v>150000</v>
      </c>
      <c r="D60" s="17">
        <v>150000</v>
      </c>
      <c r="E60" s="34">
        <v>0</v>
      </c>
      <c r="F60" s="34">
        <f t="shared" si="3"/>
        <v>150000</v>
      </c>
      <c r="G60" s="18">
        <v>0</v>
      </c>
      <c r="H60" s="21">
        <f t="shared" si="0"/>
        <v>0</v>
      </c>
      <c r="I60" s="21">
        <f t="shared" si="1"/>
        <v>100</v>
      </c>
      <c r="J60" s="33" t="e">
        <f t="shared" si="1"/>
        <v>#DIV/0!</v>
      </c>
      <c r="K60" s="22">
        <f>(D60*100)/$D$67</f>
        <v>0.21197333445714625</v>
      </c>
    </row>
    <row r="61" spans="1:11" ht="15" thickBot="1" x14ac:dyDescent="0.4">
      <c r="A61" s="105">
        <v>76</v>
      </c>
      <c r="B61" s="55" t="s">
        <v>12</v>
      </c>
      <c r="C61" s="56">
        <f>SUM(C62:C63)</f>
        <v>1600000</v>
      </c>
      <c r="D61" s="64">
        <f>SUM(D62:D63)</f>
        <v>1600000</v>
      </c>
      <c r="E61" s="64">
        <f>SUM(E62:E63)</f>
        <v>0</v>
      </c>
      <c r="F61" s="64">
        <f t="shared" ref="F61:G61" si="12">SUM(F62:F63)</f>
        <v>1600000</v>
      </c>
      <c r="G61" s="64">
        <f t="shared" si="12"/>
        <v>0</v>
      </c>
      <c r="H61" s="57"/>
      <c r="I61" s="57"/>
      <c r="J61" s="57"/>
      <c r="K61" s="62"/>
    </row>
    <row r="62" spans="1:11" x14ac:dyDescent="0.35">
      <c r="A62" s="106"/>
      <c r="B62" s="47" t="s">
        <v>30</v>
      </c>
      <c r="C62" s="84">
        <v>0</v>
      </c>
      <c r="D62" s="48">
        <v>0</v>
      </c>
      <c r="E62" s="85">
        <v>0</v>
      </c>
      <c r="F62" s="80">
        <f t="shared" si="3"/>
        <v>0</v>
      </c>
      <c r="G62" s="85">
        <v>0</v>
      </c>
      <c r="H62" s="53" t="e">
        <f t="shared" si="0"/>
        <v>#DIV/0!</v>
      </c>
      <c r="I62" s="53" t="e">
        <f t="shared" si="1"/>
        <v>#DIV/0!</v>
      </c>
      <c r="J62" s="65" t="e">
        <f t="shared" si="1"/>
        <v>#DIV/0!</v>
      </c>
      <c r="K62" s="54">
        <f>(D62*100)/$D$67</f>
        <v>0</v>
      </c>
    </row>
    <row r="63" spans="1:11" ht="15" thickBot="1" x14ac:dyDescent="0.4">
      <c r="A63" s="107"/>
      <c r="B63" s="36" t="s">
        <v>35</v>
      </c>
      <c r="C63" s="17">
        <v>1600000</v>
      </c>
      <c r="D63" s="17">
        <v>1600000</v>
      </c>
      <c r="E63" s="34">
        <v>0</v>
      </c>
      <c r="F63" s="19">
        <f t="shared" si="3"/>
        <v>1600000</v>
      </c>
      <c r="G63" s="34">
        <v>0</v>
      </c>
      <c r="H63" s="32">
        <f t="shared" si="0"/>
        <v>0</v>
      </c>
      <c r="I63" s="37">
        <f t="shared" si="1"/>
        <v>100</v>
      </c>
      <c r="J63" s="33" t="e">
        <f t="shared" si="1"/>
        <v>#DIV/0!</v>
      </c>
      <c r="K63" s="22">
        <v>1.83</v>
      </c>
    </row>
    <row r="64" spans="1:11" ht="15" thickBot="1" x14ac:dyDescent="0.4">
      <c r="A64" s="105">
        <v>75</v>
      </c>
      <c r="B64" s="55" t="s">
        <v>62</v>
      </c>
      <c r="C64" s="81">
        <f>SUM(C65:C66)</f>
        <v>150000</v>
      </c>
      <c r="D64" s="82">
        <f>SUM(D65:D66)</f>
        <v>150000</v>
      </c>
      <c r="E64" s="56">
        <f>SUM(E65:E66)</f>
        <v>37000</v>
      </c>
      <c r="F64" s="56">
        <f t="shared" ref="F64:G64" si="13">SUM(F65:F66)</f>
        <v>113000</v>
      </c>
      <c r="G64" s="64">
        <f t="shared" si="13"/>
        <v>0</v>
      </c>
      <c r="H64" s="89"/>
      <c r="I64" s="89"/>
      <c r="J64" s="90"/>
      <c r="K64" s="62"/>
    </row>
    <row r="65" spans="1:11" x14ac:dyDescent="0.35">
      <c r="A65" s="106"/>
      <c r="B65" s="86" t="s">
        <v>39</v>
      </c>
      <c r="C65" s="87">
        <v>100000</v>
      </c>
      <c r="D65" s="87">
        <v>100000</v>
      </c>
      <c r="E65" s="88">
        <v>37000</v>
      </c>
      <c r="F65" s="50">
        <f t="shared" si="3"/>
        <v>63000</v>
      </c>
      <c r="G65" s="51">
        <v>0</v>
      </c>
      <c r="H65" s="53">
        <f t="shared" si="0"/>
        <v>37</v>
      </c>
      <c r="I65" s="53">
        <f t="shared" si="1"/>
        <v>63</v>
      </c>
      <c r="J65" s="65">
        <f t="shared" si="1"/>
        <v>0</v>
      </c>
      <c r="K65" s="54">
        <f>(D65*100)/$D$67</f>
        <v>0.14131555630476417</v>
      </c>
    </row>
    <row r="66" spans="1:11" ht="15" thickBot="1" x14ac:dyDescent="0.4">
      <c r="A66" s="107"/>
      <c r="B66" s="26" t="s">
        <v>35</v>
      </c>
      <c r="C66" s="17">
        <v>50000</v>
      </c>
      <c r="D66" s="17">
        <v>50000</v>
      </c>
      <c r="E66" s="34">
        <v>0</v>
      </c>
      <c r="F66" s="19">
        <f t="shared" si="3"/>
        <v>50000</v>
      </c>
      <c r="G66" s="35">
        <v>0</v>
      </c>
      <c r="H66" s="32">
        <f t="shared" si="0"/>
        <v>0</v>
      </c>
      <c r="I66" s="21">
        <f t="shared" si="1"/>
        <v>100</v>
      </c>
      <c r="J66" s="33" t="e">
        <f t="shared" si="1"/>
        <v>#DIV/0!</v>
      </c>
      <c r="K66" s="22">
        <f>SUM(D66/D67)*100</f>
        <v>7.0657778152382084E-2</v>
      </c>
    </row>
    <row r="67" spans="1:11" ht="14.25" customHeight="1" thickBot="1" x14ac:dyDescent="0.4">
      <c r="A67" s="38" t="s">
        <v>25</v>
      </c>
      <c r="B67" s="39" t="s">
        <v>16</v>
      </c>
      <c r="C67" s="40">
        <f>SUM(C9+C12,C14,C17,C21,C26,C31,C33,C36,C40,C43,C46,C50,C55,C58,C61+C64)</f>
        <v>70240299</v>
      </c>
      <c r="D67" s="40">
        <f>SUM(D9+D12,D14,D17,D21,D26,D31,D33,D36,D40,D43,D46,D50,D55,D58,D61+D64)</f>
        <v>70763617.689999998</v>
      </c>
      <c r="E67" s="40">
        <f>SUM(E9+E12,E14,E17,E21,E26,E31,E33,E36,E40,E43,E46,E50,E55,E58,E61+E64)</f>
        <v>31974022.779999997</v>
      </c>
      <c r="F67" s="40">
        <f>SUM(F9+F12,F14,F17,F21,F26,F31,F33,F36,F40,F43,F46,F50,F55,F58,F61+F64)</f>
        <v>68025600.039999992</v>
      </c>
      <c r="G67" s="40">
        <f>SUM(G9+G12,G14,G17,G21,G26,G31,G33,G36,G40,G43,G46,G50,G55,G58,G61+G64)</f>
        <v>8080058.3600000003</v>
      </c>
      <c r="H67" s="41">
        <f t="shared" si="0"/>
        <v>45.184268164569012</v>
      </c>
      <c r="I67" s="41">
        <f t="shared" si="1"/>
        <v>96.130755126179849</v>
      </c>
      <c r="J67" s="41">
        <f t="shared" si="1"/>
        <v>25.270696826594307</v>
      </c>
      <c r="K67" s="42">
        <f>SUM(K9:K66)</f>
        <v>100.0031184590613</v>
      </c>
    </row>
    <row r="68" spans="1:11" x14ac:dyDescent="0.35">
      <c r="A68" s="1"/>
      <c r="B68" s="15" t="s">
        <v>56</v>
      </c>
      <c r="C68" s="1"/>
    </row>
    <row r="69" spans="1:11" x14ac:dyDescent="0.35">
      <c r="A69" s="1"/>
      <c r="B69" s="15" t="s">
        <v>27</v>
      </c>
      <c r="C69" s="1"/>
      <c r="E69" t="s">
        <v>26</v>
      </c>
    </row>
    <row r="70" spans="1:11" ht="21" x14ac:dyDescent="0.35">
      <c r="A70" s="44"/>
      <c r="B70" s="45" t="s">
        <v>28</v>
      </c>
      <c r="C70" s="44"/>
      <c r="D70" s="44"/>
      <c r="E70" s="44"/>
      <c r="F70" s="44"/>
      <c r="G70" s="44"/>
      <c r="H70" s="44"/>
      <c r="I70" s="44"/>
      <c r="J70" s="44"/>
      <c r="K70" s="44"/>
    </row>
  </sheetData>
  <mergeCells count="29">
    <mergeCell ref="A64:A66"/>
    <mergeCell ref="A43:A45"/>
    <mergeCell ref="A46:A49"/>
    <mergeCell ref="A50:A54"/>
    <mergeCell ref="A55:A57"/>
    <mergeCell ref="A58:A60"/>
    <mergeCell ref="A61:A63"/>
    <mergeCell ref="A40:A42"/>
    <mergeCell ref="F7:F8"/>
    <mergeCell ref="G7:G8"/>
    <mergeCell ref="A9:A11"/>
    <mergeCell ref="A12:A13"/>
    <mergeCell ref="A14:A16"/>
    <mergeCell ref="A17:A20"/>
    <mergeCell ref="A21:A25"/>
    <mergeCell ref="A26:A30"/>
    <mergeCell ref="A31:A32"/>
    <mergeCell ref="A33:A35"/>
    <mergeCell ref="A36:A39"/>
    <mergeCell ref="A1:K1"/>
    <mergeCell ref="A2:K2"/>
    <mergeCell ref="A3:K3"/>
    <mergeCell ref="A4:K4"/>
    <mergeCell ref="A6:A8"/>
    <mergeCell ref="B6:B8"/>
    <mergeCell ref="C6:G6"/>
    <mergeCell ref="H6:K6"/>
    <mergeCell ref="C7:D7"/>
    <mergeCell ref="E7:E8"/>
  </mergeCells>
  <pageMargins left="0.51181102362204722" right="0.51181102362204722" top="0.78740157480314965" bottom="0.78740157480314965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 1 - jan-24</vt:lpstr>
      <vt:lpstr>plan 1 - fev-24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2024-03-04T17:42:29Z</cp:lastPrinted>
  <dcterms:created xsi:type="dcterms:W3CDTF">2016-04-01T19:52:39Z</dcterms:created>
  <dcterms:modified xsi:type="dcterms:W3CDTF">2024-03-04T17:42:56Z</dcterms:modified>
</cp:coreProperties>
</file>