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3\Execução orçamentaria 2023\"/>
    </mc:Choice>
  </mc:AlternateContent>
  <xr:revisionPtr revIDLastSave="0" documentId="13_ncr:1_{23D3AE63-F652-48AA-8E08-043F5A9F086E}" xr6:coauthVersionLast="47" xr6:coauthVersionMax="47" xr10:uidLastSave="{00000000-0000-0000-0000-000000000000}"/>
  <bookViews>
    <workbookView xWindow="-110" yWindow="-110" windowWidth="19420" windowHeight="10420" firstSheet="2" activeTab="9" xr2:uid="{00000000-000D-0000-FFFF-FFFF00000000}"/>
  </bookViews>
  <sheets>
    <sheet name="plan 1 - jan-23" sheetId="25" r:id="rId1"/>
    <sheet name="plan 2 - fev-23" sheetId="24" r:id="rId2"/>
    <sheet name="plan 3 - mar-23" sheetId="26" r:id="rId3"/>
    <sheet name="Abril 23" sheetId="36" r:id="rId4"/>
    <sheet name="maio 23" sheetId="37" r:id="rId5"/>
    <sheet name="jun 23" sheetId="38" r:id="rId6"/>
    <sheet name="julho" sheetId="39" r:id="rId7"/>
    <sheet name="agosto" sheetId="40" r:id="rId8"/>
    <sheet name="set 23" sheetId="41" r:id="rId9"/>
    <sheet name="Out 23" sheetId="42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42" l="1"/>
  <c r="H74" i="42"/>
  <c r="F74" i="42"/>
  <c r="I74" i="42" s="1"/>
  <c r="J73" i="42"/>
  <c r="H73" i="42"/>
  <c r="F73" i="42"/>
  <c r="I73" i="42" s="1"/>
  <c r="G72" i="42"/>
  <c r="E72" i="42"/>
  <c r="D72" i="42"/>
  <c r="C72" i="42"/>
  <c r="J71" i="42"/>
  <c r="I71" i="42"/>
  <c r="H71" i="42"/>
  <c r="F71" i="42"/>
  <c r="J70" i="42"/>
  <c r="H70" i="42"/>
  <c r="F70" i="42"/>
  <c r="I70" i="42" s="1"/>
  <c r="J69" i="42"/>
  <c r="H69" i="42"/>
  <c r="F69" i="42"/>
  <c r="F68" i="42" s="1"/>
  <c r="G68" i="42"/>
  <c r="E68" i="42"/>
  <c r="D68" i="42"/>
  <c r="C68" i="42"/>
  <c r="J67" i="42"/>
  <c r="I67" i="42"/>
  <c r="H67" i="42"/>
  <c r="F67" i="42"/>
  <c r="J66" i="42"/>
  <c r="H66" i="42"/>
  <c r="F66" i="42"/>
  <c r="I66" i="42" s="1"/>
  <c r="J65" i="42"/>
  <c r="H65" i="42"/>
  <c r="F65" i="42"/>
  <c r="I65" i="42" s="1"/>
  <c r="J64" i="42"/>
  <c r="I64" i="42"/>
  <c r="H64" i="42"/>
  <c r="F64" i="42"/>
  <c r="G63" i="42"/>
  <c r="E63" i="42"/>
  <c r="D63" i="42"/>
  <c r="C63" i="42"/>
  <c r="J62" i="42"/>
  <c r="H62" i="42"/>
  <c r="F62" i="42"/>
  <c r="I62" i="42" s="1"/>
  <c r="J61" i="42"/>
  <c r="H61" i="42"/>
  <c r="F61" i="42"/>
  <c r="I61" i="42" s="1"/>
  <c r="G60" i="42"/>
  <c r="F60" i="42"/>
  <c r="E60" i="42"/>
  <c r="D60" i="42"/>
  <c r="C60" i="42"/>
  <c r="J59" i="42"/>
  <c r="I59" i="42"/>
  <c r="H59" i="42"/>
  <c r="J58" i="42"/>
  <c r="I58" i="42"/>
  <c r="H58" i="42"/>
  <c r="F58" i="42"/>
  <c r="J57" i="42"/>
  <c r="H57" i="42"/>
  <c r="F57" i="42"/>
  <c r="I57" i="42" s="1"/>
  <c r="J56" i="42"/>
  <c r="I56" i="42"/>
  <c r="H56" i="42"/>
  <c r="J55" i="42"/>
  <c r="H55" i="42"/>
  <c r="F55" i="42"/>
  <c r="F54" i="42" s="1"/>
  <c r="G54" i="42"/>
  <c r="E54" i="42"/>
  <c r="D54" i="42"/>
  <c r="C54" i="42"/>
  <c r="J53" i="42"/>
  <c r="I53" i="42"/>
  <c r="H53" i="42"/>
  <c r="F53" i="42"/>
  <c r="F49" i="42" s="1"/>
  <c r="J52" i="42"/>
  <c r="H52" i="42"/>
  <c r="F52" i="42"/>
  <c r="I52" i="42" s="1"/>
  <c r="J51" i="42"/>
  <c r="H51" i="42"/>
  <c r="F51" i="42"/>
  <c r="I51" i="42" s="1"/>
  <c r="J50" i="42"/>
  <c r="I50" i="42"/>
  <c r="H50" i="42"/>
  <c r="F50" i="42"/>
  <c r="G49" i="42"/>
  <c r="E49" i="42"/>
  <c r="D49" i="42"/>
  <c r="C49" i="42"/>
  <c r="J48" i="42"/>
  <c r="H48" i="42"/>
  <c r="F48" i="42"/>
  <c r="I48" i="42" s="1"/>
  <c r="J47" i="42"/>
  <c r="H47" i="42"/>
  <c r="F47" i="42"/>
  <c r="F46" i="42" s="1"/>
  <c r="G46" i="42"/>
  <c r="E46" i="42"/>
  <c r="D46" i="42"/>
  <c r="C46" i="42"/>
  <c r="J45" i="42"/>
  <c r="I45" i="42"/>
  <c r="H45" i="42"/>
  <c r="F45" i="42"/>
  <c r="J44" i="42"/>
  <c r="H44" i="42"/>
  <c r="F44" i="42"/>
  <c r="G43" i="42"/>
  <c r="E43" i="42"/>
  <c r="D43" i="42"/>
  <c r="C43" i="42"/>
  <c r="J42" i="42"/>
  <c r="I42" i="42"/>
  <c r="H42" i="42"/>
  <c r="F42" i="42"/>
  <c r="J41" i="42"/>
  <c r="H41" i="42"/>
  <c r="F41" i="42"/>
  <c r="I41" i="42" s="1"/>
  <c r="J40" i="42"/>
  <c r="H40" i="42"/>
  <c r="F40" i="42"/>
  <c r="I40" i="42" s="1"/>
  <c r="G39" i="42"/>
  <c r="E39" i="42"/>
  <c r="D39" i="42"/>
  <c r="C39" i="42"/>
  <c r="J38" i="42"/>
  <c r="I38" i="42"/>
  <c r="H38" i="42"/>
  <c r="F38" i="42"/>
  <c r="J37" i="42"/>
  <c r="I37" i="42"/>
  <c r="G36" i="42"/>
  <c r="E36" i="42"/>
  <c r="D36" i="42"/>
  <c r="F36" i="42" s="1"/>
  <c r="C36" i="42"/>
  <c r="J35" i="42"/>
  <c r="I35" i="42"/>
  <c r="H35" i="42"/>
  <c r="F35" i="42"/>
  <c r="G34" i="42"/>
  <c r="E34" i="42"/>
  <c r="D34" i="42"/>
  <c r="F34" i="42" s="1"/>
  <c r="C34" i="42"/>
  <c r="J33" i="42"/>
  <c r="H33" i="42"/>
  <c r="F33" i="42"/>
  <c r="I33" i="42" s="1"/>
  <c r="J32" i="42"/>
  <c r="I32" i="42"/>
  <c r="H32" i="42"/>
  <c r="J31" i="42"/>
  <c r="I31" i="42"/>
  <c r="H31" i="42"/>
  <c r="F31" i="42"/>
  <c r="J30" i="42"/>
  <c r="H30" i="42"/>
  <c r="F30" i="42"/>
  <c r="J29" i="42"/>
  <c r="H29" i="42"/>
  <c r="F29" i="42"/>
  <c r="I29" i="42" s="1"/>
  <c r="G28" i="42"/>
  <c r="E28" i="42"/>
  <c r="D28" i="42"/>
  <c r="C28" i="42"/>
  <c r="J27" i="42"/>
  <c r="H27" i="42"/>
  <c r="F27" i="42"/>
  <c r="I27" i="42" s="1"/>
  <c r="J26" i="42"/>
  <c r="I26" i="42"/>
  <c r="H26" i="42"/>
  <c r="F26" i="42"/>
  <c r="J25" i="42"/>
  <c r="I25" i="42"/>
  <c r="H25" i="42"/>
  <c r="F25" i="42"/>
  <c r="J24" i="42"/>
  <c r="H24" i="42"/>
  <c r="F24" i="42"/>
  <c r="F23" i="42" s="1"/>
  <c r="G23" i="42"/>
  <c r="E23" i="42"/>
  <c r="D23" i="42"/>
  <c r="C23" i="42"/>
  <c r="J22" i="42"/>
  <c r="H22" i="42"/>
  <c r="F22" i="42"/>
  <c r="I22" i="42" s="1"/>
  <c r="J21" i="42"/>
  <c r="H21" i="42"/>
  <c r="F21" i="42"/>
  <c r="I21" i="42" s="1"/>
  <c r="J20" i="42"/>
  <c r="H20" i="42"/>
  <c r="F20" i="42"/>
  <c r="I20" i="42" s="1"/>
  <c r="J19" i="42"/>
  <c r="H19" i="42"/>
  <c r="F19" i="42"/>
  <c r="G18" i="42"/>
  <c r="E18" i="42"/>
  <c r="D18" i="42"/>
  <c r="C18" i="42"/>
  <c r="J17" i="42"/>
  <c r="H17" i="42"/>
  <c r="F17" i="42"/>
  <c r="I17" i="42" s="1"/>
  <c r="J16" i="42"/>
  <c r="H16" i="42"/>
  <c r="F16" i="42"/>
  <c r="G15" i="42"/>
  <c r="E15" i="42"/>
  <c r="D15" i="42"/>
  <c r="C15" i="42"/>
  <c r="J14" i="42"/>
  <c r="I14" i="42"/>
  <c r="H14" i="42"/>
  <c r="F14" i="42"/>
  <c r="J13" i="42"/>
  <c r="H13" i="42"/>
  <c r="F13" i="42"/>
  <c r="I13" i="42" s="1"/>
  <c r="G12" i="42"/>
  <c r="F12" i="42"/>
  <c r="E12" i="42"/>
  <c r="D12" i="42"/>
  <c r="C12" i="42"/>
  <c r="J11" i="42"/>
  <c r="H11" i="42"/>
  <c r="F11" i="42"/>
  <c r="J10" i="42"/>
  <c r="I10" i="42"/>
  <c r="H10" i="42"/>
  <c r="F10" i="42"/>
  <c r="G9" i="42"/>
  <c r="E9" i="42"/>
  <c r="D9" i="42"/>
  <c r="C9" i="42"/>
  <c r="C75" i="42" s="1"/>
  <c r="J74" i="41"/>
  <c r="H74" i="41"/>
  <c r="F74" i="41"/>
  <c r="I74" i="41" s="1"/>
  <c r="J73" i="41"/>
  <c r="H73" i="41"/>
  <c r="F73" i="41"/>
  <c r="I73" i="41" s="1"/>
  <c r="G72" i="41"/>
  <c r="E72" i="41"/>
  <c r="D72" i="41"/>
  <c r="C72" i="41"/>
  <c r="J71" i="41"/>
  <c r="I71" i="41"/>
  <c r="H71" i="41"/>
  <c r="F71" i="41"/>
  <c r="J70" i="41"/>
  <c r="H70" i="41"/>
  <c r="F70" i="41"/>
  <c r="I70" i="41" s="1"/>
  <c r="J69" i="41"/>
  <c r="H69" i="41"/>
  <c r="F69" i="41"/>
  <c r="F68" i="41" s="1"/>
  <c r="G68" i="41"/>
  <c r="E68" i="41"/>
  <c r="D68" i="41"/>
  <c r="C68" i="41"/>
  <c r="J67" i="41"/>
  <c r="I67" i="41"/>
  <c r="H67" i="41"/>
  <c r="F67" i="41"/>
  <c r="J66" i="41"/>
  <c r="H66" i="41"/>
  <c r="F66" i="41"/>
  <c r="I66" i="41" s="1"/>
  <c r="J65" i="41"/>
  <c r="H65" i="41"/>
  <c r="F65" i="41"/>
  <c r="I65" i="41" s="1"/>
  <c r="J64" i="41"/>
  <c r="I64" i="41"/>
  <c r="H64" i="41"/>
  <c r="F64" i="41"/>
  <c r="G63" i="41"/>
  <c r="F63" i="41"/>
  <c r="E63" i="41"/>
  <c r="D63" i="41"/>
  <c r="C63" i="41"/>
  <c r="J62" i="41"/>
  <c r="H62" i="41"/>
  <c r="F62" i="41"/>
  <c r="I62" i="41" s="1"/>
  <c r="J61" i="41"/>
  <c r="H61" i="41"/>
  <c r="F61" i="41"/>
  <c r="I61" i="41" s="1"/>
  <c r="G60" i="41"/>
  <c r="E60" i="41"/>
  <c r="D60" i="41"/>
  <c r="C60" i="41"/>
  <c r="J59" i="41"/>
  <c r="I59" i="41"/>
  <c r="H59" i="41"/>
  <c r="J58" i="41"/>
  <c r="I58" i="41"/>
  <c r="H58" i="41"/>
  <c r="F58" i="41"/>
  <c r="J57" i="41"/>
  <c r="H57" i="41"/>
  <c r="F57" i="41"/>
  <c r="I57" i="41" s="1"/>
  <c r="J56" i="41"/>
  <c r="I56" i="41"/>
  <c r="H56" i="41"/>
  <c r="J55" i="41"/>
  <c r="I55" i="41"/>
  <c r="H55" i="41"/>
  <c r="F55" i="41"/>
  <c r="F54" i="41" s="1"/>
  <c r="G54" i="41"/>
  <c r="E54" i="41"/>
  <c r="D54" i="41"/>
  <c r="C54" i="41"/>
  <c r="J53" i="41"/>
  <c r="I53" i="41"/>
  <c r="H53" i="41"/>
  <c r="F53" i="41"/>
  <c r="J52" i="41"/>
  <c r="H52" i="41"/>
  <c r="F52" i="41"/>
  <c r="I52" i="41" s="1"/>
  <c r="J51" i="41"/>
  <c r="H51" i="41"/>
  <c r="F51" i="41"/>
  <c r="I51" i="41" s="1"/>
  <c r="J50" i="41"/>
  <c r="I50" i="41"/>
  <c r="H50" i="41"/>
  <c r="F50" i="41"/>
  <c r="G49" i="41"/>
  <c r="E49" i="41"/>
  <c r="D49" i="41"/>
  <c r="C49" i="41"/>
  <c r="J48" i="41"/>
  <c r="H48" i="41"/>
  <c r="F48" i="41"/>
  <c r="I48" i="41" s="1"/>
  <c r="J47" i="41"/>
  <c r="I47" i="41"/>
  <c r="H47" i="41"/>
  <c r="F47" i="41"/>
  <c r="F46" i="41" s="1"/>
  <c r="G46" i="41"/>
  <c r="E46" i="41"/>
  <c r="D46" i="41"/>
  <c r="C46" i="41"/>
  <c r="J45" i="41"/>
  <c r="I45" i="41"/>
  <c r="H45" i="41"/>
  <c r="F45" i="41"/>
  <c r="J44" i="41"/>
  <c r="H44" i="41"/>
  <c r="F44" i="41"/>
  <c r="F43" i="41" s="1"/>
  <c r="G43" i="41"/>
  <c r="E43" i="41"/>
  <c r="D43" i="41"/>
  <c r="C43" i="41"/>
  <c r="J42" i="41"/>
  <c r="I42" i="41"/>
  <c r="H42" i="41"/>
  <c r="F42" i="41"/>
  <c r="J41" i="41"/>
  <c r="H41" i="41"/>
  <c r="F41" i="41"/>
  <c r="I41" i="41" s="1"/>
  <c r="J40" i="41"/>
  <c r="H40" i="41"/>
  <c r="F40" i="41"/>
  <c r="I40" i="41" s="1"/>
  <c r="G39" i="41"/>
  <c r="E39" i="41"/>
  <c r="D39" i="41"/>
  <c r="C39" i="41"/>
  <c r="J38" i="41"/>
  <c r="I38" i="41"/>
  <c r="H38" i="41"/>
  <c r="F38" i="41"/>
  <c r="J37" i="41"/>
  <c r="I37" i="41"/>
  <c r="G36" i="41"/>
  <c r="E36" i="41"/>
  <c r="D36" i="41"/>
  <c r="F36" i="41" s="1"/>
  <c r="C36" i="41"/>
  <c r="J35" i="41"/>
  <c r="I35" i="41"/>
  <c r="H35" i="41"/>
  <c r="F35" i="41"/>
  <c r="G34" i="41"/>
  <c r="E34" i="41"/>
  <c r="D34" i="41"/>
  <c r="F34" i="41" s="1"/>
  <c r="C34" i="41"/>
  <c r="J33" i="41"/>
  <c r="H33" i="41"/>
  <c r="F33" i="41"/>
  <c r="I33" i="41" s="1"/>
  <c r="J32" i="41"/>
  <c r="I32" i="41"/>
  <c r="H32" i="41"/>
  <c r="J31" i="41"/>
  <c r="I31" i="41"/>
  <c r="H31" i="41"/>
  <c r="F31" i="41"/>
  <c r="J30" i="41"/>
  <c r="H30" i="41"/>
  <c r="F30" i="41"/>
  <c r="J29" i="41"/>
  <c r="H29" i="41"/>
  <c r="F29" i="41"/>
  <c r="F28" i="41" s="1"/>
  <c r="G28" i="41"/>
  <c r="E28" i="41"/>
  <c r="D28" i="41"/>
  <c r="C28" i="41"/>
  <c r="J27" i="41"/>
  <c r="H27" i="41"/>
  <c r="F27" i="41"/>
  <c r="I27" i="41" s="1"/>
  <c r="J26" i="41"/>
  <c r="I26" i="41"/>
  <c r="H26" i="41"/>
  <c r="F26" i="41"/>
  <c r="J25" i="41"/>
  <c r="I25" i="41"/>
  <c r="H25" i="41"/>
  <c r="F25" i="41"/>
  <c r="J24" i="41"/>
  <c r="H24" i="41"/>
  <c r="F24" i="41"/>
  <c r="G23" i="41"/>
  <c r="E23" i="41"/>
  <c r="D23" i="41"/>
  <c r="C23" i="41"/>
  <c r="J22" i="41"/>
  <c r="I22" i="41"/>
  <c r="H22" i="41"/>
  <c r="F22" i="41"/>
  <c r="J21" i="41"/>
  <c r="H21" i="41"/>
  <c r="F21" i="41"/>
  <c r="I21" i="41" s="1"/>
  <c r="J20" i="41"/>
  <c r="H20" i="41"/>
  <c r="F20" i="41"/>
  <c r="I20" i="41" s="1"/>
  <c r="J19" i="41"/>
  <c r="I19" i="41"/>
  <c r="H19" i="41"/>
  <c r="F19" i="41"/>
  <c r="G18" i="41"/>
  <c r="E18" i="41"/>
  <c r="D18" i="41"/>
  <c r="C18" i="41"/>
  <c r="J17" i="41"/>
  <c r="I17" i="41"/>
  <c r="H17" i="41"/>
  <c r="F17" i="41"/>
  <c r="J16" i="41"/>
  <c r="H16" i="41"/>
  <c r="F16" i="41"/>
  <c r="F15" i="41" s="1"/>
  <c r="G15" i="41"/>
  <c r="E15" i="41"/>
  <c r="D15" i="41"/>
  <c r="C15" i="41"/>
  <c r="J14" i="41"/>
  <c r="I14" i="41"/>
  <c r="H14" i="41"/>
  <c r="F14" i="41"/>
  <c r="J13" i="41"/>
  <c r="H13" i="41"/>
  <c r="F13" i="41"/>
  <c r="F12" i="41" s="1"/>
  <c r="G12" i="41"/>
  <c r="E12" i="41"/>
  <c r="D12" i="41"/>
  <c r="C12" i="41"/>
  <c r="J11" i="41"/>
  <c r="I11" i="41"/>
  <c r="H11" i="41"/>
  <c r="F11" i="41"/>
  <c r="J10" i="41"/>
  <c r="I10" i="41"/>
  <c r="H10" i="41"/>
  <c r="F10" i="41"/>
  <c r="G9" i="41"/>
  <c r="F9" i="41"/>
  <c r="E9" i="41"/>
  <c r="D9" i="41"/>
  <c r="C9" i="41"/>
  <c r="C75" i="41" s="1"/>
  <c r="J32" i="40"/>
  <c r="H32" i="40"/>
  <c r="I32" i="40"/>
  <c r="E36" i="40"/>
  <c r="I37" i="40"/>
  <c r="J37" i="40"/>
  <c r="H20" i="40"/>
  <c r="J74" i="40"/>
  <c r="H74" i="40"/>
  <c r="F74" i="40"/>
  <c r="I74" i="40" s="1"/>
  <c r="J73" i="40"/>
  <c r="H73" i="40"/>
  <c r="F73" i="40"/>
  <c r="I73" i="40" s="1"/>
  <c r="G72" i="40"/>
  <c r="E72" i="40"/>
  <c r="D72" i="40"/>
  <c r="C72" i="40"/>
  <c r="J71" i="40"/>
  <c r="H71" i="40"/>
  <c r="F71" i="40"/>
  <c r="I71" i="40" s="1"/>
  <c r="J70" i="40"/>
  <c r="H70" i="40"/>
  <c r="F70" i="40"/>
  <c r="I70" i="40" s="1"/>
  <c r="J69" i="40"/>
  <c r="H69" i="40"/>
  <c r="F69" i="40"/>
  <c r="G68" i="40"/>
  <c r="E68" i="40"/>
  <c r="D68" i="40"/>
  <c r="C68" i="40"/>
  <c r="J67" i="40"/>
  <c r="I67" i="40"/>
  <c r="H67" i="40"/>
  <c r="F67" i="40"/>
  <c r="J66" i="40"/>
  <c r="H66" i="40"/>
  <c r="F66" i="40"/>
  <c r="I66" i="40" s="1"/>
  <c r="J65" i="40"/>
  <c r="H65" i="40"/>
  <c r="F65" i="40"/>
  <c r="I65" i="40" s="1"/>
  <c r="J64" i="40"/>
  <c r="H64" i="40"/>
  <c r="F64" i="40"/>
  <c r="G63" i="40"/>
  <c r="E63" i="40"/>
  <c r="D63" i="40"/>
  <c r="C63" i="40"/>
  <c r="J62" i="40"/>
  <c r="H62" i="40"/>
  <c r="F62" i="40"/>
  <c r="I62" i="40" s="1"/>
  <c r="J61" i="40"/>
  <c r="H61" i="40"/>
  <c r="F61" i="40"/>
  <c r="G60" i="40"/>
  <c r="E60" i="40"/>
  <c r="D60" i="40"/>
  <c r="C60" i="40"/>
  <c r="J59" i="40"/>
  <c r="I59" i="40"/>
  <c r="H59" i="40"/>
  <c r="J58" i="40"/>
  <c r="H58" i="40"/>
  <c r="F58" i="40"/>
  <c r="I58" i="40" s="1"/>
  <c r="J57" i="40"/>
  <c r="H57" i="40"/>
  <c r="F57" i="40"/>
  <c r="I57" i="40" s="1"/>
  <c r="J56" i="40"/>
  <c r="I56" i="40"/>
  <c r="H56" i="40"/>
  <c r="J55" i="40"/>
  <c r="H55" i="40"/>
  <c r="F55" i="40"/>
  <c r="I55" i="40" s="1"/>
  <c r="G54" i="40"/>
  <c r="E54" i="40"/>
  <c r="D54" i="40"/>
  <c r="C54" i="40"/>
  <c r="J53" i="40"/>
  <c r="H53" i="40"/>
  <c r="F53" i="40"/>
  <c r="I53" i="40" s="1"/>
  <c r="J52" i="40"/>
  <c r="H52" i="40"/>
  <c r="F52" i="40"/>
  <c r="I52" i="40" s="1"/>
  <c r="J51" i="40"/>
  <c r="H51" i="40"/>
  <c r="F51" i="40"/>
  <c r="I51" i="40" s="1"/>
  <c r="J50" i="40"/>
  <c r="H50" i="40"/>
  <c r="F50" i="40"/>
  <c r="I50" i="40" s="1"/>
  <c r="G49" i="40"/>
  <c r="E49" i="40"/>
  <c r="D49" i="40"/>
  <c r="C49" i="40"/>
  <c r="J48" i="40"/>
  <c r="H48" i="40"/>
  <c r="F48" i="40"/>
  <c r="I48" i="40" s="1"/>
  <c r="J47" i="40"/>
  <c r="H47" i="40"/>
  <c r="F47" i="40"/>
  <c r="I47" i="40" s="1"/>
  <c r="G46" i="40"/>
  <c r="E46" i="40"/>
  <c r="D46" i="40"/>
  <c r="C46" i="40"/>
  <c r="J45" i="40"/>
  <c r="H45" i="40"/>
  <c r="F45" i="40"/>
  <c r="I45" i="40" s="1"/>
  <c r="J44" i="40"/>
  <c r="H44" i="40"/>
  <c r="F44" i="40"/>
  <c r="I44" i="40" s="1"/>
  <c r="G43" i="40"/>
  <c r="E43" i="40"/>
  <c r="D43" i="40"/>
  <c r="C43" i="40"/>
  <c r="J42" i="40"/>
  <c r="H42" i="40"/>
  <c r="F42" i="40"/>
  <c r="I42" i="40" s="1"/>
  <c r="J41" i="40"/>
  <c r="I41" i="40"/>
  <c r="H41" i="40"/>
  <c r="F41" i="40"/>
  <c r="J40" i="40"/>
  <c r="H40" i="40"/>
  <c r="F40" i="40"/>
  <c r="I40" i="40" s="1"/>
  <c r="G39" i="40"/>
  <c r="E39" i="40"/>
  <c r="D39" i="40"/>
  <c r="C39" i="40"/>
  <c r="J38" i="40"/>
  <c r="H38" i="40"/>
  <c r="F38" i="40"/>
  <c r="I38" i="40" s="1"/>
  <c r="G36" i="40"/>
  <c r="D36" i="40"/>
  <c r="C36" i="40"/>
  <c r="J35" i="40"/>
  <c r="H35" i="40"/>
  <c r="F35" i="40"/>
  <c r="I35" i="40" s="1"/>
  <c r="G34" i="40"/>
  <c r="E34" i="40"/>
  <c r="D34" i="40"/>
  <c r="C34" i="40"/>
  <c r="J33" i="40"/>
  <c r="H33" i="40"/>
  <c r="F33" i="40"/>
  <c r="I33" i="40" s="1"/>
  <c r="J31" i="40"/>
  <c r="H31" i="40"/>
  <c r="F31" i="40"/>
  <c r="I31" i="40" s="1"/>
  <c r="J30" i="40"/>
  <c r="H30" i="40"/>
  <c r="F30" i="40"/>
  <c r="J29" i="40"/>
  <c r="H29" i="40"/>
  <c r="F29" i="40"/>
  <c r="I29" i="40" s="1"/>
  <c r="G28" i="40"/>
  <c r="E28" i="40"/>
  <c r="D28" i="40"/>
  <c r="C28" i="40"/>
  <c r="J27" i="40"/>
  <c r="H27" i="40"/>
  <c r="F27" i="40"/>
  <c r="I27" i="40" s="1"/>
  <c r="J26" i="40"/>
  <c r="H26" i="40"/>
  <c r="F26" i="40"/>
  <c r="I26" i="40" s="1"/>
  <c r="J25" i="40"/>
  <c r="H25" i="40"/>
  <c r="F25" i="40"/>
  <c r="I25" i="40" s="1"/>
  <c r="J24" i="40"/>
  <c r="H24" i="40"/>
  <c r="F24" i="40"/>
  <c r="I24" i="40" s="1"/>
  <c r="G23" i="40"/>
  <c r="E23" i="40"/>
  <c r="D23" i="40"/>
  <c r="C23" i="40"/>
  <c r="J22" i="40"/>
  <c r="H22" i="40"/>
  <c r="F22" i="40"/>
  <c r="I22" i="40" s="1"/>
  <c r="J21" i="40"/>
  <c r="H21" i="40"/>
  <c r="F21" i="40"/>
  <c r="I21" i="40" s="1"/>
  <c r="J20" i="40"/>
  <c r="F20" i="40"/>
  <c r="I20" i="40" s="1"/>
  <c r="J19" i="40"/>
  <c r="H19" i="40"/>
  <c r="F19" i="40"/>
  <c r="I19" i="40" s="1"/>
  <c r="G18" i="40"/>
  <c r="E18" i="40"/>
  <c r="D18" i="40"/>
  <c r="C18" i="40"/>
  <c r="J17" i="40"/>
  <c r="H17" i="40"/>
  <c r="F17" i="40"/>
  <c r="I17" i="40" s="1"/>
  <c r="J16" i="40"/>
  <c r="H16" i="40"/>
  <c r="F16" i="40"/>
  <c r="I16" i="40" s="1"/>
  <c r="G15" i="40"/>
  <c r="E15" i="40"/>
  <c r="D15" i="40"/>
  <c r="C15" i="40"/>
  <c r="J14" i="40"/>
  <c r="H14" i="40"/>
  <c r="F14" i="40"/>
  <c r="I14" i="40" s="1"/>
  <c r="J13" i="40"/>
  <c r="H13" i="40"/>
  <c r="F13" i="40"/>
  <c r="I13" i="40" s="1"/>
  <c r="G12" i="40"/>
  <c r="E12" i="40"/>
  <c r="D12" i="40"/>
  <c r="C12" i="40"/>
  <c r="J11" i="40"/>
  <c r="H11" i="40"/>
  <c r="F11" i="40"/>
  <c r="I11" i="40" s="1"/>
  <c r="J10" i="40"/>
  <c r="H10" i="40"/>
  <c r="F10" i="40"/>
  <c r="I10" i="40" s="1"/>
  <c r="G9" i="40"/>
  <c r="E9" i="40"/>
  <c r="D9" i="40"/>
  <c r="C9" i="40"/>
  <c r="F68" i="39"/>
  <c r="J68" i="39"/>
  <c r="I68" i="39"/>
  <c r="H68" i="39"/>
  <c r="J54" i="39"/>
  <c r="I54" i="39"/>
  <c r="H54" i="39"/>
  <c r="J72" i="39"/>
  <c r="H72" i="39"/>
  <c r="F72" i="39"/>
  <c r="I72" i="39" s="1"/>
  <c r="J71" i="39"/>
  <c r="H71" i="39"/>
  <c r="F71" i="39"/>
  <c r="I71" i="39" s="1"/>
  <c r="G70" i="39"/>
  <c r="E70" i="39"/>
  <c r="D70" i="39"/>
  <c r="C70" i="39"/>
  <c r="J69" i="39"/>
  <c r="H69" i="39"/>
  <c r="F69" i="39"/>
  <c r="I69" i="39" s="1"/>
  <c r="J67" i="39"/>
  <c r="H67" i="39"/>
  <c r="F67" i="39"/>
  <c r="G66" i="39"/>
  <c r="E66" i="39"/>
  <c r="D66" i="39"/>
  <c r="C66" i="39"/>
  <c r="J65" i="39"/>
  <c r="H65" i="39"/>
  <c r="F65" i="39"/>
  <c r="I65" i="39" s="1"/>
  <c r="J64" i="39"/>
  <c r="H64" i="39"/>
  <c r="F64" i="39"/>
  <c r="I64" i="39" s="1"/>
  <c r="J63" i="39"/>
  <c r="H63" i="39"/>
  <c r="F63" i="39"/>
  <c r="I63" i="39" s="1"/>
  <c r="J62" i="39"/>
  <c r="H62" i="39"/>
  <c r="F62" i="39"/>
  <c r="I62" i="39" s="1"/>
  <c r="G61" i="39"/>
  <c r="E61" i="39"/>
  <c r="D61" i="39"/>
  <c r="C61" i="39"/>
  <c r="J60" i="39"/>
  <c r="H60" i="39"/>
  <c r="F60" i="39"/>
  <c r="I60" i="39" s="1"/>
  <c r="J59" i="39"/>
  <c r="H59" i="39"/>
  <c r="F59" i="39"/>
  <c r="G58" i="39"/>
  <c r="E58" i="39"/>
  <c r="D58" i="39"/>
  <c r="C58" i="39"/>
  <c r="J57" i="39"/>
  <c r="I57" i="39"/>
  <c r="H57" i="39"/>
  <c r="J56" i="39"/>
  <c r="H56" i="39"/>
  <c r="F56" i="39"/>
  <c r="I56" i="39" s="1"/>
  <c r="J55" i="39"/>
  <c r="H55" i="39"/>
  <c r="F55" i="39"/>
  <c r="I55" i="39" s="1"/>
  <c r="J53" i="39"/>
  <c r="H53" i="39"/>
  <c r="F53" i="39"/>
  <c r="I53" i="39" s="1"/>
  <c r="G52" i="39"/>
  <c r="E52" i="39"/>
  <c r="D52" i="39"/>
  <c r="C52" i="39"/>
  <c r="J51" i="39"/>
  <c r="H51" i="39"/>
  <c r="F51" i="39"/>
  <c r="I51" i="39" s="1"/>
  <c r="J50" i="39"/>
  <c r="H50" i="39"/>
  <c r="F50" i="39"/>
  <c r="I50" i="39" s="1"/>
  <c r="J49" i="39"/>
  <c r="H49" i="39"/>
  <c r="F49" i="39"/>
  <c r="I49" i="39" s="1"/>
  <c r="J48" i="39"/>
  <c r="H48" i="39"/>
  <c r="F48" i="39"/>
  <c r="I48" i="39" s="1"/>
  <c r="G47" i="39"/>
  <c r="E47" i="39"/>
  <c r="D47" i="39"/>
  <c r="C47" i="39"/>
  <c r="J46" i="39"/>
  <c r="H46" i="39"/>
  <c r="F46" i="39"/>
  <c r="I46" i="39" s="1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G41" i="39"/>
  <c r="E41" i="39"/>
  <c r="D41" i="39"/>
  <c r="C41" i="39"/>
  <c r="J40" i="39"/>
  <c r="H40" i="39"/>
  <c r="F40" i="39"/>
  <c r="I40" i="39" s="1"/>
  <c r="J39" i="39"/>
  <c r="H39" i="39"/>
  <c r="F39" i="39"/>
  <c r="I39" i="39" s="1"/>
  <c r="J38" i="39"/>
  <c r="H38" i="39"/>
  <c r="F38" i="39"/>
  <c r="G37" i="39"/>
  <c r="E37" i="39"/>
  <c r="D37" i="39"/>
  <c r="C37" i="39"/>
  <c r="J36" i="39"/>
  <c r="H36" i="39"/>
  <c r="F36" i="39"/>
  <c r="I36" i="39" s="1"/>
  <c r="G35" i="39"/>
  <c r="E35" i="39"/>
  <c r="D35" i="39"/>
  <c r="C35" i="39"/>
  <c r="J34" i="39"/>
  <c r="H34" i="39"/>
  <c r="F34" i="39"/>
  <c r="I34" i="39" s="1"/>
  <c r="G33" i="39"/>
  <c r="E33" i="39"/>
  <c r="D33" i="39"/>
  <c r="C33" i="39"/>
  <c r="J32" i="39"/>
  <c r="H32" i="39"/>
  <c r="F32" i="39"/>
  <c r="I32" i="39" s="1"/>
  <c r="J31" i="39"/>
  <c r="H31" i="39"/>
  <c r="F31" i="39"/>
  <c r="I31" i="39" s="1"/>
  <c r="J30" i="39"/>
  <c r="H30" i="39"/>
  <c r="F30" i="39"/>
  <c r="J29" i="39"/>
  <c r="H29" i="39"/>
  <c r="F29" i="39"/>
  <c r="G28" i="39"/>
  <c r="E28" i="39"/>
  <c r="D28" i="39"/>
  <c r="C28" i="39"/>
  <c r="J27" i="39"/>
  <c r="H27" i="39"/>
  <c r="F27" i="39"/>
  <c r="I27" i="39" s="1"/>
  <c r="J26" i="39"/>
  <c r="I26" i="39"/>
  <c r="H26" i="39"/>
  <c r="F26" i="39"/>
  <c r="J25" i="39"/>
  <c r="H25" i="39"/>
  <c r="F25" i="39"/>
  <c r="I25" i="39" s="1"/>
  <c r="J24" i="39"/>
  <c r="H24" i="39"/>
  <c r="F24" i="39"/>
  <c r="I24" i="39" s="1"/>
  <c r="G23" i="39"/>
  <c r="E23" i="39"/>
  <c r="D23" i="39"/>
  <c r="C23" i="39"/>
  <c r="J22" i="39"/>
  <c r="H22" i="39"/>
  <c r="F22" i="39"/>
  <c r="I22" i="39" s="1"/>
  <c r="J21" i="39"/>
  <c r="H21" i="39"/>
  <c r="F21" i="39"/>
  <c r="I21" i="39" s="1"/>
  <c r="J20" i="39"/>
  <c r="H20" i="39"/>
  <c r="F20" i="39"/>
  <c r="I20" i="39" s="1"/>
  <c r="J19" i="39"/>
  <c r="H19" i="39"/>
  <c r="F19" i="39"/>
  <c r="G18" i="39"/>
  <c r="E18" i="39"/>
  <c r="D18" i="39"/>
  <c r="C18" i="39"/>
  <c r="J17" i="39"/>
  <c r="I17" i="39"/>
  <c r="H17" i="39"/>
  <c r="F17" i="39"/>
  <c r="J16" i="39"/>
  <c r="H16" i="39"/>
  <c r="F16" i="39"/>
  <c r="I16" i="39" s="1"/>
  <c r="G15" i="39"/>
  <c r="E15" i="39"/>
  <c r="D15" i="39"/>
  <c r="C15" i="39"/>
  <c r="J14" i="39"/>
  <c r="H14" i="39"/>
  <c r="F14" i="39"/>
  <c r="I14" i="39" s="1"/>
  <c r="J13" i="39"/>
  <c r="H13" i="39"/>
  <c r="F13" i="39"/>
  <c r="G12" i="39"/>
  <c r="E12" i="39"/>
  <c r="D12" i="39"/>
  <c r="C12" i="39"/>
  <c r="J11" i="39"/>
  <c r="H11" i="39"/>
  <c r="F11" i="39"/>
  <c r="I11" i="39" s="1"/>
  <c r="J10" i="39"/>
  <c r="H10" i="39"/>
  <c r="F10" i="39"/>
  <c r="G9" i="39"/>
  <c r="E9" i="39"/>
  <c r="D9" i="39"/>
  <c r="C9" i="39"/>
  <c r="K30" i="38"/>
  <c r="J30" i="38"/>
  <c r="H30" i="38"/>
  <c r="F30" i="38"/>
  <c r="J70" i="38"/>
  <c r="H70" i="38"/>
  <c r="F70" i="38"/>
  <c r="I70" i="38" s="1"/>
  <c r="J69" i="38"/>
  <c r="H69" i="38"/>
  <c r="F69" i="38"/>
  <c r="F68" i="38" s="1"/>
  <c r="G68" i="38"/>
  <c r="E68" i="38"/>
  <c r="D68" i="38"/>
  <c r="C68" i="38"/>
  <c r="J67" i="38"/>
  <c r="H67" i="38"/>
  <c r="F67" i="38"/>
  <c r="I67" i="38" s="1"/>
  <c r="J66" i="38"/>
  <c r="H66" i="38"/>
  <c r="F66" i="38"/>
  <c r="I66" i="38" s="1"/>
  <c r="G65" i="38"/>
  <c r="E65" i="38"/>
  <c r="D65" i="38"/>
  <c r="C65" i="38"/>
  <c r="J64" i="38"/>
  <c r="H64" i="38"/>
  <c r="F64" i="38"/>
  <c r="I64" i="38" s="1"/>
  <c r="J63" i="38"/>
  <c r="H63" i="38"/>
  <c r="F63" i="38"/>
  <c r="I63" i="38" s="1"/>
  <c r="J62" i="38"/>
  <c r="H62" i="38"/>
  <c r="F62" i="38"/>
  <c r="I62" i="38" s="1"/>
  <c r="J61" i="38"/>
  <c r="H61" i="38"/>
  <c r="F61" i="38"/>
  <c r="I61" i="38" s="1"/>
  <c r="G60" i="38"/>
  <c r="E60" i="38"/>
  <c r="D60" i="38"/>
  <c r="C60" i="38"/>
  <c r="J59" i="38"/>
  <c r="H59" i="38"/>
  <c r="F59" i="38"/>
  <c r="I59" i="38" s="1"/>
  <c r="J58" i="38"/>
  <c r="H58" i="38"/>
  <c r="F58" i="38"/>
  <c r="I58" i="38" s="1"/>
  <c r="G57" i="38"/>
  <c r="E57" i="38"/>
  <c r="D57" i="38"/>
  <c r="C57" i="38"/>
  <c r="J56" i="38"/>
  <c r="H56" i="38"/>
  <c r="F56" i="38"/>
  <c r="I56" i="38" s="1"/>
  <c r="J55" i="38"/>
  <c r="H55" i="38"/>
  <c r="F55" i="38"/>
  <c r="I55" i="38" s="1"/>
  <c r="J54" i="38"/>
  <c r="H54" i="38"/>
  <c r="F54" i="38"/>
  <c r="I54" i="38" s="1"/>
  <c r="J53" i="38"/>
  <c r="H53" i="38"/>
  <c r="F53" i="38"/>
  <c r="I53" i="38" s="1"/>
  <c r="G52" i="38"/>
  <c r="E52" i="38"/>
  <c r="D52" i="38"/>
  <c r="C52" i="38"/>
  <c r="J51" i="38"/>
  <c r="H51" i="38"/>
  <c r="F51" i="38"/>
  <c r="I51" i="38" s="1"/>
  <c r="J50" i="38"/>
  <c r="H50" i="38"/>
  <c r="F50" i="38"/>
  <c r="I50" i="38" s="1"/>
  <c r="J49" i="38"/>
  <c r="H49" i="38"/>
  <c r="F49" i="38"/>
  <c r="I49" i="38" s="1"/>
  <c r="J48" i="38"/>
  <c r="H48" i="38"/>
  <c r="F48" i="38"/>
  <c r="I48" i="38" s="1"/>
  <c r="G47" i="38"/>
  <c r="E47" i="38"/>
  <c r="D47" i="38"/>
  <c r="C47" i="38"/>
  <c r="J46" i="38"/>
  <c r="H46" i="38"/>
  <c r="F46" i="38"/>
  <c r="I46" i="38" s="1"/>
  <c r="J45" i="38"/>
  <c r="H45" i="38"/>
  <c r="F45" i="38"/>
  <c r="I45" i="38" s="1"/>
  <c r="G44" i="38"/>
  <c r="E44" i="38"/>
  <c r="D44" i="38"/>
  <c r="C44" i="38"/>
  <c r="J43" i="38"/>
  <c r="H43" i="38"/>
  <c r="F43" i="38"/>
  <c r="I43" i="38" s="1"/>
  <c r="J42" i="38"/>
  <c r="H42" i="38"/>
  <c r="F42" i="38"/>
  <c r="I42" i="38" s="1"/>
  <c r="G41" i="38"/>
  <c r="E41" i="38"/>
  <c r="D41" i="38"/>
  <c r="C41" i="38"/>
  <c r="J40" i="38"/>
  <c r="H40" i="38"/>
  <c r="F40" i="38"/>
  <c r="I40" i="38" s="1"/>
  <c r="J39" i="38"/>
  <c r="H39" i="38"/>
  <c r="F39" i="38"/>
  <c r="I39" i="38" s="1"/>
  <c r="J38" i="38"/>
  <c r="H38" i="38"/>
  <c r="F38" i="38"/>
  <c r="I38" i="38" s="1"/>
  <c r="G37" i="38"/>
  <c r="E37" i="38"/>
  <c r="D37" i="38"/>
  <c r="C37" i="38"/>
  <c r="J36" i="38"/>
  <c r="H36" i="38"/>
  <c r="F36" i="38"/>
  <c r="I36" i="38" s="1"/>
  <c r="G35" i="38"/>
  <c r="E35" i="38"/>
  <c r="D35" i="38"/>
  <c r="C35" i="38"/>
  <c r="J34" i="38"/>
  <c r="H34" i="38"/>
  <c r="F34" i="38"/>
  <c r="I34" i="38" s="1"/>
  <c r="G33" i="38"/>
  <c r="E33" i="38"/>
  <c r="D33" i="38"/>
  <c r="C33" i="38"/>
  <c r="J32" i="38"/>
  <c r="H32" i="38"/>
  <c r="F32" i="38"/>
  <c r="I32" i="38" s="1"/>
  <c r="J31" i="38"/>
  <c r="H31" i="38"/>
  <c r="F31" i="38"/>
  <c r="I31" i="38" s="1"/>
  <c r="J29" i="38"/>
  <c r="H29" i="38"/>
  <c r="F29" i="38"/>
  <c r="I29" i="38" s="1"/>
  <c r="G28" i="38"/>
  <c r="E28" i="38"/>
  <c r="D28" i="38"/>
  <c r="C28" i="38"/>
  <c r="J27" i="38"/>
  <c r="H27" i="38"/>
  <c r="F27" i="38"/>
  <c r="I27" i="38" s="1"/>
  <c r="J26" i="38"/>
  <c r="H26" i="38"/>
  <c r="F26" i="38"/>
  <c r="I26" i="38" s="1"/>
  <c r="J25" i="38"/>
  <c r="H25" i="38"/>
  <c r="F25" i="38"/>
  <c r="I25" i="38" s="1"/>
  <c r="J24" i="38"/>
  <c r="H24" i="38"/>
  <c r="F24" i="38"/>
  <c r="I24" i="38" s="1"/>
  <c r="G23" i="38"/>
  <c r="E23" i="38"/>
  <c r="D23" i="38"/>
  <c r="C23" i="38"/>
  <c r="J22" i="38"/>
  <c r="H22" i="38"/>
  <c r="F22" i="38"/>
  <c r="I22" i="38" s="1"/>
  <c r="J21" i="38"/>
  <c r="H21" i="38"/>
  <c r="F21" i="38"/>
  <c r="I21" i="38" s="1"/>
  <c r="J20" i="38"/>
  <c r="I20" i="38"/>
  <c r="H20" i="38"/>
  <c r="F20" i="38"/>
  <c r="J19" i="38"/>
  <c r="H19" i="38"/>
  <c r="F19" i="38"/>
  <c r="G18" i="38"/>
  <c r="E18" i="38"/>
  <c r="D18" i="38"/>
  <c r="C18" i="38"/>
  <c r="J17" i="38"/>
  <c r="H17" i="38"/>
  <c r="F17" i="38"/>
  <c r="I17" i="38" s="1"/>
  <c r="J16" i="38"/>
  <c r="H16" i="38"/>
  <c r="F16" i="38"/>
  <c r="I16" i="38" s="1"/>
  <c r="G15" i="38"/>
  <c r="E15" i="38"/>
  <c r="D15" i="38"/>
  <c r="C15" i="38"/>
  <c r="J14" i="38"/>
  <c r="H14" i="38"/>
  <c r="F14" i="38"/>
  <c r="I14" i="38" s="1"/>
  <c r="J13" i="38"/>
  <c r="H13" i="38"/>
  <c r="F13" i="38"/>
  <c r="I13" i="38" s="1"/>
  <c r="G12" i="38"/>
  <c r="E12" i="38"/>
  <c r="D12" i="38"/>
  <c r="C12" i="38"/>
  <c r="J11" i="38"/>
  <c r="H11" i="38"/>
  <c r="F11" i="38"/>
  <c r="J10" i="38"/>
  <c r="H10" i="38"/>
  <c r="F10" i="38"/>
  <c r="I10" i="38" s="1"/>
  <c r="G9" i="38"/>
  <c r="E9" i="38"/>
  <c r="D9" i="38"/>
  <c r="C9" i="38"/>
  <c r="J54" i="37"/>
  <c r="H54" i="37"/>
  <c r="F54" i="37"/>
  <c r="I54" i="37" s="1"/>
  <c r="J49" i="37"/>
  <c r="H49" i="37"/>
  <c r="F49" i="37"/>
  <c r="I49" i="37" s="1"/>
  <c r="J26" i="37"/>
  <c r="I26" i="37"/>
  <c r="H26" i="37"/>
  <c r="F26" i="37"/>
  <c r="J62" i="37"/>
  <c r="H62" i="37"/>
  <c r="F62" i="37"/>
  <c r="I62" i="37" s="1"/>
  <c r="F21" i="37"/>
  <c r="I21" i="37" s="1"/>
  <c r="J21" i="37"/>
  <c r="H21" i="37"/>
  <c r="J69" i="37"/>
  <c r="H69" i="37"/>
  <c r="F69" i="37"/>
  <c r="I69" i="37" s="1"/>
  <c r="J68" i="37"/>
  <c r="H68" i="37"/>
  <c r="F68" i="37"/>
  <c r="G67" i="37"/>
  <c r="E67" i="37"/>
  <c r="D67" i="37"/>
  <c r="C67" i="37"/>
  <c r="J66" i="37"/>
  <c r="H66" i="37"/>
  <c r="F66" i="37"/>
  <c r="I66" i="37" s="1"/>
  <c r="J65" i="37"/>
  <c r="H65" i="37"/>
  <c r="F65" i="37"/>
  <c r="G64" i="37"/>
  <c r="E64" i="37"/>
  <c r="D64" i="37"/>
  <c r="C64" i="37"/>
  <c r="J63" i="37"/>
  <c r="H63" i="37"/>
  <c r="F63" i="37"/>
  <c r="I63" i="37" s="1"/>
  <c r="J61" i="37"/>
  <c r="H61" i="37"/>
  <c r="F61" i="37"/>
  <c r="I61" i="37" s="1"/>
  <c r="J60" i="37"/>
  <c r="H60" i="37"/>
  <c r="F60" i="37"/>
  <c r="I60" i="37" s="1"/>
  <c r="G59" i="37"/>
  <c r="E59" i="37"/>
  <c r="D59" i="37"/>
  <c r="C59" i="37"/>
  <c r="J58" i="37"/>
  <c r="H58" i="37"/>
  <c r="F58" i="37"/>
  <c r="I58" i="37" s="1"/>
  <c r="J57" i="37"/>
  <c r="H57" i="37"/>
  <c r="F57" i="37"/>
  <c r="I57" i="37" s="1"/>
  <c r="G56" i="37"/>
  <c r="E56" i="37"/>
  <c r="D56" i="37"/>
  <c r="C56" i="37"/>
  <c r="J55" i="37"/>
  <c r="H55" i="37"/>
  <c r="F55" i="37"/>
  <c r="I55" i="37" s="1"/>
  <c r="J53" i="37"/>
  <c r="H53" i="37"/>
  <c r="F53" i="37"/>
  <c r="I53" i="37" s="1"/>
  <c r="J52" i="37"/>
  <c r="H52" i="37"/>
  <c r="F52" i="37"/>
  <c r="I52" i="37" s="1"/>
  <c r="G51" i="37"/>
  <c r="E51" i="37"/>
  <c r="D51" i="37"/>
  <c r="C51" i="37"/>
  <c r="J50" i="37"/>
  <c r="H50" i="37"/>
  <c r="F50" i="37"/>
  <c r="I50" i="37" s="1"/>
  <c r="J48" i="37"/>
  <c r="H48" i="37"/>
  <c r="F48" i="37"/>
  <c r="I48" i="37" s="1"/>
  <c r="J47" i="37"/>
  <c r="H47" i="37"/>
  <c r="F47" i="37"/>
  <c r="I47" i="37" s="1"/>
  <c r="G46" i="37"/>
  <c r="E46" i="37"/>
  <c r="D46" i="37"/>
  <c r="C46" i="37"/>
  <c r="J45" i="37"/>
  <c r="H45" i="37"/>
  <c r="F45" i="37"/>
  <c r="I45" i="37" s="1"/>
  <c r="J44" i="37"/>
  <c r="H44" i="37"/>
  <c r="F44" i="37"/>
  <c r="I44" i="37" s="1"/>
  <c r="G43" i="37"/>
  <c r="E43" i="37"/>
  <c r="D43" i="37"/>
  <c r="C43" i="37"/>
  <c r="J42" i="37"/>
  <c r="H42" i="37"/>
  <c r="F42" i="37"/>
  <c r="I42" i="37" s="1"/>
  <c r="J41" i="37"/>
  <c r="H41" i="37"/>
  <c r="F41" i="37"/>
  <c r="G40" i="37"/>
  <c r="E40" i="37"/>
  <c r="D40" i="37"/>
  <c r="C40" i="37"/>
  <c r="J39" i="37"/>
  <c r="H39" i="37"/>
  <c r="F39" i="37"/>
  <c r="I39" i="37" s="1"/>
  <c r="J38" i="37"/>
  <c r="H38" i="37"/>
  <c r="F38" i="37"/>
  <c r="I38" i="37" s="1"/>
  <c r="J37" i="37"/>
  <c r="H37" i="37"/>
  <c r="F37" i="37"/>
  <c r="I37" i="37" s="1"/>
  <c r="G36" i="37"/>
  <c r="E36" i="37"/>
  <c r="D36" i="37"/>
  <c r="C36" i="37"/>
  <c r="J35" i="37"/>
  <c r="H35" i="37"/>
  <c r="F35" i="37"/>
  <c r="I35" i="37" s="1"/>
  <c r="G34" i="37"/>
  <c r="E34" i="37"/>
  <c r="D34" i="37"/>
  <c r="C34" i="37"/>
  <c r="J33" i="37"/>
  <c r="H33" i="37"/>
  <c r="F33" i="37"/>
  <c r="I33" i="37" s="1"/>
  <c r="G32" i="37"/>
  <c r="E32" i="37"/>
  <c r="D32" i="37"/>
  <c r="C32" i="37"/>
  <c r="J31" i="37"/>
  <c r="H31" i="37"/>
  <c r="F31" i="37"/>
  <c r="I31" i="37" s="1"/>
  <c r="J30" i="37"/>
  <c r="H30" i="37"/>
  <c r="F30" i="37"/>
  <c r="I30" i="37" s="1"/>
  <c r="J29" i="37"/>
  <c r="H29" i="37"/>
  <c r="F29" i="37"/>
  <c r="I29" i="37" s="1"/>
  <c r="G28" i="37"/>
  <c r="E28" i="37"/>
  <c r="D28" i="37"/>
  <c r="C28" i="37"/>
  <c r="J27" i="37"/>
  <c r="H27" i="37"/>
  <c r="F27" i="37"/>
  <c r="I27" i="37" s="1"/>
  <c r="J25" i="37"/>
  <c r="H25" i="37"/>
  <c r="F25" i="37"/>
  <c r="I25" i="37" s="1"/>
  <c r="J24" i="37"/>
  <c r="H24" i="37"/>
  <c r="F24" i="37"/>
  <c r="G23" i="37"/>
  <c r="E23" i="37"/>
  <c r="D23" i="37"/>
  <c r="C23" i="37"/>
  <c r="J22" i="37"/>
  <c r="H22" i="37"/>
  <c r="F22" i="37"/>
  <c r="I22" i="37" s="1"/>
  <c r="J20" i="37"/>
  <c r="H20" i="37"/>
  <c r="F20" i="37"/>
  <c r="I20" i="37" s="1"/>
  <c r="J19" i="37"/>
  <c r="H19" i="37"/>
  <c r="F19" i="37"/>
  <c r="I19" i="37" s="1"/>
  <c r="G18" i="37"/>
  <c r="E18" i="37"/>
  <c r="D18" i="37"/>
  <c r="C18" i="37"/>
  <c r="J17" i="37"/>
  <c r="H17" i="37"/>
  <c r="F17" i="37"/>
  <c r="J16" i="37"/>
  <c r="H16" i="37"/>
  <c r="F16" i="37"/>
  <c r="I16" i="37" s="1"/>
  <c r="G15" i="37"/>
  <c r="E15" i="37"/>
  <c r="D15" i="37"/>
  <c r="C15" i="37"/>
  <c r="J14" i="37"/>
  <c r="H14" i="37"/>
  <c r="F14" i="37"/>
  <c r="J13" i="37"/>
  <c r="H13" i="37"/>
  <c r="F13" i="37"/>
  <c r="I13" i="37" s="1"/>
  <c r="G12" i="37"/>
  <c r="E12" i="37"/>
  <c r="D12" i="37"/>
  <c r="C12" i="37"/>
  <c r="J11" i="37"/>
  <c r="H11" i="37"/>
  <c r="F11" i="37"/>
  <c r="I11" i="37" s="1"/>
  <c r="J10" i="37"/>
  <c r="H10" i="37"/>
  <c r="F10" i="37"/>
  <c r="I10" i="37" s="1"/>
  <c r="G9" i="37"/>
  <c r="E9" i="37"/>
  <c r="D9" i="37"/>
  <c r="C9" i="37"/>
  <c r="J64" i="36"/>
  <c r="H64" i="36"/>
  <c r="F64" i="36"/>
  <c r="I64" i="36" s="1"/>
  <c r="J63" i="36"/>
  <c r="H63" i="36"/>
  <c r="F63" i="36"/>
  <c r="I63" i="36" s="1"/>
  <c r="G62" i="36"/>
  <c r="E62" i="36"/>
  <c r="D62" i="36"/>
  <c r="C62" i="36"/>
  <c r="J61" i="36"/>
  <c r="I61" i="36"/>
  <c r="H61" i="36"/>
  <c r="F61" i="36"/>
  <c r="J60" i="36"/>
  <c r="H60" i="36"/>
  <c r="F60" i="36"/>
  <c r="F59" i="36" s="1"/>
  <c r="G59" i="36"/>
  <c r="E59" i="36"/>
  <c r="D59" i="36"/>
  <c r="C59" i="36"/>
  <c r="J58" i="36"/>
  <c r="I58" i="36"/>
  <c r="H58" i="36"/>
  <c r="F58" i="36"/>
  <c r="J57" i="36"/>
  <c r="H57" i="36"/>
  <c r="F57" i="36"/>
  <c r="I57" i="36" s="1"/>
  <c r="J56" i="36"/>
  <c r="H56" i="36"/>
  <c r="F56" i="36"/>
  <c r="I56" i="36" s="1"/>
  <c r="G55" i="36"/>
  <c r="E55" i="36"/>
  <c r="D55" i="36"/>
  <c r="C55" i="36"/>
  <c r="J54" i="36"/>
  <c r="H54" i="36"/>
  <c r="F54" i="36"/>
  <c r="I54" i="36" s="1"/>
  <c r="J53" i="36"/>
  <c r="I53" i="36"/>
  <c r="H53" i="36"/>
  <c r="F53" i="36"/>
  <c r="G52" i="36"/>
  <c r="E52" i="36"/>
  <c r="D52" i="36"/>
  <c r="C52" i="36"/>
  <c r="J51" i="36"/>
  <c r="H51" i="36"/>
  <c r="F51" i="36"/>
  <c r="I51" i="36" s="1"/>
  <c r="J50" i="36"/>
  <c r="I50" i="36"/>
  <c r="H50" i="36"/>
  <c r="F50" i="36"/>
  <c r="J49" i="36"/>
  <c r="H49" i="36"/>
  <c r="F49" i="36"/>
  <c r="I49" i="36" s="1"/>
  <c r="G48" i="36"/>
  <c r="F48" i="36"/>
  <c r="E48" i="36"/>
  <c r="D48" i="36"/>
  <c r="C48" i="36"/>
  <c r="J47" i="36"/>
  <c r="H47" i="36"/>
  <c r="F47" i="36"/>
  <c r="I47" i="36" s="1"/>
  <c r="J46" i="36"/>
  <c r="H46" i="36"/>
  <c r="F46" i="36"/>
  <c r="I46" i="36" s="1"/>
  <c r="J45" i="36"/>
  <c r="I45" i="36"/>
  <c r="H45" i="36"/>
  <c r="F45" i="36"/>
  <c r="G44" i="36"/>
  <c r="E44" i="36"/>
  <c r="D44" i="36"/>
  <c r="C44" i="36"/>
  <c r="J43" i="36"/>
  <c r="H43" i="36"/>
  <c r="F43" i="36"/>
  <c r="I43" i="36" s="1"/>
  <c r="J42" i="36"/>
  <c r="I42" i="36"/>
  <c r="H42" i="36"/>
  <c r="F42" i="36"/>
  <c r="G41" i="36"/>
  <c r="F41" i="36"/>
  <c r="E41" i="36"/>
  <c r="D41" i="36"/>
  <c r="C41" i="36"/>
  <c r="J40" i="36"/>
  <c r="H40" i="36"/>
  <c r="F40" i="36"/>
  <c r="I40" i="36" s="1"/>
  <c r="J39" i="36"/>
  <c r="H39" i="36"/>
  <c r="F39" i="36"/>
  <c r="I39" i="36" s="1"/>
  <c r="G38" i="36"/>
  <c r="E38" i="36"/>
  <c r="D38" i="36"/>
  <c r="C38" i="36"/>
  <c r="J37" i="36"/>
  <c r="I37" i="36"/>
  <c r="H37" i="36"/>
  <c r="F37" i="36"/>
  <c r="J36" i="36"/>
  <c r="H36" i="36"/>
  <c r="F36" i="36"/>
  <c r="F34" i="36" s="1"/>
  <c r="J35" i="36"/>
  <c r="H35" i="36"/>
  <c r="F35" i="36"/>
  <c r="I35" i="36" s="1"/>
  <c r="G34" i="36"/>
  <c r="E34" i="36"/>
  <c r="D34" i="36"/>
  <c r="C34" i="36"/>
  <c r="J33" i="36"/>
  <c r="H33" i="36"/>
  <c r="F33" i="36"/>
  <c r="I33" i="36" s="1"/>
  <c r="G32" i="36"/>
  <c r="F32" i="36"/>
  <c r="E32" i="36"/>
  <c r="D32" i="36"/>
  <c r="C32" i="36"/>
  <c r="J31" i="36"/>
  <c r="H31" i="36"/>
  <c r="F31" i="36"/>
  <c r="I31" i="36" s="1"/>
  <c r="G30" i="36"/>
  <c r="E30" i="36"/>
  <c r="D30" i="36"/>
  <c r="F30" i="36" s="1"/>
  <c r="C30" i="36"/>
  <c r="J29" i="36"/>
  <c r="I29" i="36"/>
  <c r="H29" i="36"/>
  <c r="F29" i="36"/>
  <c r="J28" i="36"/>
  <c r="H28" i="36"/>
  <c r="F28" i="36"/>
  <c r="F26" i="36" s="1"/>
  <c r="J27" i="36"/>
  <c r="H27" i="36"/>
  <c r="F27" i="36"/>
  <c r="I27" i="36" s="1"/>
  <c r="G26" i="36"/>
  <c r="E26" i="36"/>
  <c r="D26" i="36"/>
  <c r="C26" i="36"/>
  <c r="J25" i="36"/>
  <c r="H25" i="36"/>
  <c r="F25" i="36"/>
  <c r="I25" i="36" s="1"/>
  <c r="J24" i="36"/>
  <c r="H24" i="36"/>
  <c r="F24" i="36"/>
  <c r="I24" i="36" s="1"/>
  <c r="J23" i="36"/>
  <c r="H23" i="36"/>
  <c r="F23" i="36"/>
  <c r="I23" i="36" s="1"/>
  <c r="G22" i="36"/>
  <c r="E22" i="36"/>
  <c r="D22" i="36"/>
  <c r="C22" i="36"/>
  <c r="J21" i="36"/>
  <c r="I21" i="36"/>
  <c r="H21" i="36"/>
  <c r="F21" i="36"/>
  <c r="J20" i="36"/>
  <c r="H20" i="36"/>
  <c r="F20" i="36"/>
  <c r="J19" i="36"/>
  <c r="H19" i="36"/>
  <c r="F19" i="36"/>
  <c r="I19" i="36" s="1"/>
  <c r="G18" i="36"/>
  <c r="E18" i="36"/>
  <c r="D18" i="36"/>
  <c r="C18" i="36"/>
  <c r="J17" i="36"/>
  <c r="H17" i="36"/>
  <c r="F17" i="36"/>
  <c r="F15" i="36" s="1"/>
  <c r="J16" i="36"/>
  <c r="H16" i="36"/>
  <c r="F16" i="36"/>
  <c r="I16" i="36" s="1"/>
  <c r="G15" i="36"/>
  <c r="E15" i="36"/>
  <c r="D15" i="36"/>
  <c r="C15" i="36"/>
  <c r="J14" i="36"/>
  <c r="H14" i="36"/>
  <c r="F14" i="36"/>
  <c r="I14" i="36" s="1"/>
  <c r="J13" i="36"/>
  <c r="I13" i="36"/>
  <c r="H13" i="36"/>
  <c r="F13" i="36"/>
  <c r="G12" i="36"/>
  <c r="E12" i="36"/>
  <c r="D12" i="36"/>
  <c r="C12" i="36"/>
  <c r="J11" i="36"/>
  <c r="H11" i="36"/>
  <c r="F11" i="36"/>
  <c r="I11" i="36" s="1"/>
  <c r="J10" i="36"/>
  <c r="I10" i="36"/>
  <c r="H10" i="36"/>
  <c r="F10" i="36"/>
  <c r="G9" i="36"/>
  <c r="E9" i="36"/>
  <c r="D9" i="36"/>
  <c r="D65" i="36" s="1"/>
  <c r="C9" i="36"/>
  <c r="C65" i="36" s="1"/>
  <c r="J57" i="26"/>
  <c r="I57" i="26"/>
  <c r="H57" i="26"/>
  <c r="F57" i="26"/>
  <c r="C9" i="26"/>
  <c r="D9" i="26"/>
  <c r="J64" i="26"/>
  <c r="H64" i="26"/>
  <c r="F64" i="26"/>
  <c r="I64" i="26" s="1"/>
  <c r="J63" i="26"/>
  <c r="H63" i="26"/>
  <c r="F63" i="26"/>
  <c r="I63" i="26" s="1"/>
  <c r="G62" i="26"/>
  <c r="E62" i="26"/>
  <c r="D62" i="26"/>
  <c r="C62" i="26"/>
  <c r="J61" i="26"/>
  <c r="I61" i="26"/>
  <c r="H61" i="26"/>
  <c r="F61" i="26"/>
  <c r="J60" i="26"/>
  <c r="H60" i="26"/>
  <c r="F60" i="26"/>
  <c r="G59" i="26"/>
  <c r="E59" i="26"/>
  <c r="D59" i="26"/>
  <c r="C59" i="26"/>
  <c r="J58" i="26"/>
  <c r="H58" i="26"/>
  <c r="F58" i="26"/>
  <c r="I58" i="26" s="1"/>
  <c r="J56" i="26"/>
  <c r="H56" i="26"/>
  <c r="F56" i="26"/>
  <c r="G55" i="26"/>
  <c r="E55" i="26"/>
  <c r="D55" i="26"/>
  <c r="C55" i="26"/>
  <c r="J54" i="26"/>
  <c r="H54" i="26"/>
  <c r="F54" i="26"/>
  <c r="F52" i="26" s="1"/>
  <c r="J53" i="26"/>
  <c r="H53" i="26"/>
  <c r="F53" i="26"/>
  <c r="I53" i="26" s="1"/>
  <c r="G52" i="26"/>
  <c r="E52" i="26"/>
  <c r="D52" i="26"/>
  <c r="C52" i="26"/>
  <c r="J51" i="26"/>
  <c r="H51" i="26"/>
  <c r="F51" i="26"/>
  <c r="I51" i="26" s="1"/>
  <c r="J50" i="26"/>
  <c r="H50" i="26"/>
  <c r="F50" i="26"/>
  <c r="I50" i="26" s="1"/>
  <c r="J49" i="26"/>
  <c r="H49" i="26"/>
  <c r="F49" i="26"/>
  <c r="I49" i="26" s="1"/>
  <c r="G48" i="26"/>
  <c r="E48" i="26"/>
  <c r="D48" i="26"/>
  <c r="C48" i="26"/>
  <c r="J47" i="26"/>
  <c r="H47" i="26"/>
  <c r="F47" i="26"/>
  <c r="I47" i="26" s="1"/>
  <c r="J46" i="26"/>
  <c r="H46" i="26"/>
  <c r="F46" i="26"/>
  <c r="J45" i="26"/>
  <c r="H45" i="26"/>
  <c r="F45" i="26"/>
  <c r="I45" i="26" s="1"/>
  <c r="G44" i="26"/>
  <c r="E44" i="26"/>
  <c r="D44" i="26"/>
  <c r="C44" i="26"/>
  <c r="J43" i="26"/>
  <c r="H43" i="26"/>
  <c r="F43" i="26"/>
  <c r="I43" i="26" s="1"/>
  <c r="J42" i="26"/>
  <c r="H42" i="26"/>
  <c r="F42" i="26"/>
  <c r="I42" i="26" s="1"/>
  <c r="G41" i="26"/>
  <c r="E41" i="26"/>
  <c r="D41" i="26"/>
  <c r="C41" i="26"/>
  <c r="J40" i="26"/>
  <c r="H40" i="26"/>
  <c r="F40" i="26"/>
  <c r="I40" i="26" s="1"/>
  <c r="J39" i="26"/>
  <c r="H39" i="26"/>
  <c r="F39" i="26"/>
  <c r="I39" i="26" s="1"/>
  <c r="G38" i="26"/>
  <c r="E38" i="26"/>
  <c r="D38" i="26"/>
  <c r="C38" i="26"/>
  <c r="J37" i="26"/>
  <c r="H37" i="26"/>
  <c r="F37" i="26"/>
  <c r="I37" i="26" s="1"/>
  <c r="J36" i="26"/>
  <c r="H36" i="26"/>
  <c r="F36" i="26"/>
  <c r="I36" i="26" s="1"/>
  <c r="J35" i="26"/>
  <c r="H35" i="26"/>
  <c r="F35" i="26"/>
  <c r="I35" i="26" s="1"/>
  <c r="G34" i="26"/>
  <c r="E34" i="26"/>
  <c r="D34" i="26"/>
  <c r="C34" i="26"/>
  <c r="J33" i="26"/>
  <c r="H33" i="26"/>
  <c r="F33" i="26"/>
  <c r="I33" i="26" s="1"/>
  <c r="G32" i="26"/>
  <c r="F32" i="26"/>
  <c r="E32" i="26"/>
  <c r="D32" i="26"/>
  <c r="C32" i="26"/>
  <c r="J31" i="26"/>
  <c r="H31" i="26"/>
  <c r="F31" i="26"/>
  <c r="I31" i="26" s="1"/>
  <c r="G30" i="26"/>
  <c r="E30" i="26"/>
  <c r="D30" i="26"/>
  <c r="C30" i="26"/>
  <c r="J29" i="26"/>
  <c r="I29" i="26"/>
  <c r="H29" i="26"/>
  <c r="F29" i="26"/>
  <c r="J28" i="26"/>
  <c r="I28" i="26"/>
  <c r="H28" i="26"/>
  <c r="F28" i="26"/>
  <c r="J27" i="26"/>
  <c r="H27" i="26"/>
  <c r="F27" i="26"/>
  <c r="I27" i="26" s="1"/>
  <c r="G26" i="26"/>
  <c r="E26" i="26"/>
  <c r="D26" i="26"/>
  <c r="C26" i="26"/>
  <c r="J25" i="26"/>
  <c r="H25" i="26"/>
  <c r="F25" i="26"/>
  <c r="I25" i="26" s="1"/>
  <c r="J24" i="26"/>
  <c r="H24" i="26"/>
  <c r="F24" i="26"/>
  <c r="I24" i="26" s="1"/>
  <c r="J23" i="26"/>
  <c r="H23" i="26"/>
  <c r="F23" i="26"/>
  <c r="I23" i="26" s="1"/>
  <c r="G22" i="26"/>
  <c r="E22" i="26"/>
  <c r="D22" i="26"/>
  <c r="C22" i="26"/>
  <c r="J21" i="26"/>
  <c r="H21" i="26"/>
  <c r="F21" i="26"/>
  <c r="I21" i="26" s="1"/>
  <c r="J20" i="26"/>
  <c r="H20" i="26"/>
  <c r="F20" i="26"/>
  <c r="I20" i="26" s="1"/>
  <c r="J19" i="26"/>
  <c r="H19" i="26"/>
  <c r="F19" i="26"/>
  <c r="I19" i="26" s="1"/>
  <c r="G18" i="26"/>
  <c r="E18" i="26"/>
  <c r="D18" i="26"/>
  <c r="C18" i="26"/>
  <c r="J17" i="26"/>
  <c r="H17" i="26"/>
  <c r="F17" i="26"/>
  <c r="I17" i="26" s="1"/>
  <c r="J16" i="26"/>
  <c r="H16" i="26"/>
  <c r="F16" i="26"/>
  <c r="G15" i="26"/>
  <c r="E15" i="26"/>
  <c r="D15" i="26"/>
  <c r="C15" i="26"/>
  <c r="J14" i="26"/>
  <c r="H14" i="26"/>
  <c r="F14" i="26"/>
  <c r="I14" i="26" s="1"/>
  <c r="J13" i="26"/>
  <c r="H13" i="26"/>
  <c r="F13" i="26"/>
  <c r="F12" i="26" s="1"/>
  <c r="G12" i="26"/>
  <c r="E12" i="26"/>
  <c r="D12" i="26"/>
  <c r="C12" i="26"/>
  <c r="J11" i="26"/>
  <c r="H11" i="26"/>
  <c r="F11" i="26"/>
  <c r="I11" i="26" s="1"/>
  <c r="J10" i="26"/>
  <c r="H10" i="26"/>
  <c r="F10" i="26"/>
  <c r="I10" i="26" s="1"/>
  <c r="G9" i="26"/>
  <c r="E9" i="26"/>
  <c r="F43" i="42" l="1"/>
  <c r="D75" i="42"/>
  <c r="K64" i="42" s="1"/>
  <c r="F15" i="42"/>
  <c r="G75" i="42"/>
  <c r="F9" i="42"/>
  <c r="F28" i="42"/>
  <c r="F18" i="42"/>
  <c r="E75" i="42"/>
  <c r="I19" i="42"/>
  <c r="I16" i="42"/>
  <c r="I24" i="42"/>
  <c r="F39" i="42"/>
  <c r="I44" i="42"/>
  <c r="I11" i="42"/>
  <c r="I47" i="42"/>
  <c r="I55" i="42"/>
  <c r="I69" i="42"/>
  <c r="F72" i="42"/>
  <c r="F63" i="42"/>
  <c r="D75" i="41"/>
  <c r="K61" i="41" s="1"/>
  <c r="G75" i="41"/>
  <c r="F18" i="41"/>
  <c r="F23" i="41"/>
  <c r="E75" i="41"/>
  <c r="F60" i="41"/>
  <c r="I16" i="41"/>
  <c r="I24" i="41"/>
  <c r="F39" i="41"/>
  <c r="I44" i="41"/>
  <c r="F49" i="41"/>
  <c r="I29" i="41"/>
  <c r="I69" i="41"/>
  <c r="F72" i="41"/>
  <c r="I13" i="41"/>
  <c r="F60" i="40"/>
  <c r="F34" i="40"/>
  <c r="F43" i="40"/>
  <c r="F39" i="40"/>
  <c r="F63" i="40"/>
  <c r="F12" i="40"/>
  <c r="F68" i="40"/>
  <c r="F28" i="40"/>
  <c r="C75" i="40"/>
  <c r="F36" i="40"/>
  <c r="G75" i="40"/>
  <c r="D75" i="40"/>
  <c r="E75" i="40"/>
  <c r="F18" i="40"/>
  <c r="F49" i="40"/>
  <c r="I64" i="40"/>
  <c r="F15" i="40"/>
  <c r="F23" i="40"/>
  <c r="F46" i="40"/>
  <c r="F54" i="40"/>
  <c r="I61" i="40"/>
  <c r="I69" i="40"/>
  <c r="F72" i="40"/>
  <c r="F9" i="40"/>
  <c r="F33" i="39"/>
  <c r="F66" i="39"/>
  <c r="F41" i="39"/>
  <c r="G73" i="39"/>
  <c r="F9" i="39"/>
  <c r="F35" i="39"/>
  <c r="F37" i="39"/>
  <c r="I38" i="39"/>
  <c r="I10" i="39"/>
  <c r="F58" i="39"/>
  <c r="C73" i="39"/>
  <c r="D73" i="39"/>
  <c r="K68" i="39" s="1"/>
  <c r="F12" i="39"/>
  <c r="F47" i="39"/>
  <c r="F28" i="39"/>
  <c r="E73" i="39"/>
  <c r="F18" i="39"/>
  <c r="I19" i="39"/>
  <c r="I13" i="39"/>
  <c r="I29" i="39"/>
  <c r="I42" i="39"/>
  <c r="I59" i="39"/>
  <c r="I67" i="39"/>
  <c r="F61" i="39"/>
  <c r="F70" i="39"/>
  <c r="F15" i="39"/>
  <c r="F23" i="39"/>
  <c r="F44" i="39"/>
  <c r="F52" i="39"/>
  <c r="F33" i="38"/>
  <c r="F35" i="38"/>
  <c r="F9" i="38"/>
  <c r="C71" i="38"/>
  <c r="F57" i="38"/>
  <c r="D71" i="38"/>
  <c r="K58" i="38" s="1"/>
  <c r="F15" i="38"/>
  <c r="F60" i="38"/>
  <c r="F47" i="38"/>
  <c r="I11" i="38"/>
  <c r="I69" i="38"/>
  <c r="G71" i="38"/>
  <c r="F65" i="38"/>
  <c r="F41" i="38"/>
  <c r="F23" i="38"/>
  <c r="E71" i="38"/>
  <c r="F18" i="38"/>
  <c r="I19" i="38"/>
  <c r="K70" i="38"/>
  <c r="K55" i="38"/>
  <c r="K50" i="38"/>
  <c r="K45" i="38"/>
  <c r="K40" i="38"/>
  <c r="K59" i="38"/>
  <c r="F12" i="38"/>
  <c r="F28" i="38"/>
  <c r="F37" i="38"/>
  <c r="F44" i="38"/>
  <c r="F52" i="38"/>
  <c r="F34" i="37"/>
  <c r="F64" i="37"/>
  <c r="F40" i="37"/>
  <c r="C70" i="37"/>
  <c r="F12" i="37"/>
  <c r="G70" i="37"/>
  <c r="F56" i="37"/>
  <c r="D70" i="37"/>
  <c r="K54" i="37" s="1"/>
  <c r="F32" i="37"/>
  <c r="F67" i="37"/>
  <c r="F15" i="37"/>
  <c r="F36" i="37"/>
  <c r="F51" i="37"/>
  <c r="F28" i="37"/>
  <c r="F23" i="37"/>
  <c r="E70" i="37"/>
  <c r="F18" i="37"/>
  <c r="F59" i="37"/>
  <c r="I65" i="37"/>
  <c r="I24" i="37"/>
  <c r="I41" i="37"/>
  <c r="F46" i="37"/>
  <c r="F9" i="37"/>
  <c r="I14" i="37"/>
  <c r="F43" i="37"/>
  <c r="I68" i="37"/>
  <c r="I17" i="37"/>
  <c r="G65" i="36"/>
  <c r="E65" i="36"/>
  <c r="H65" i="36" s="1"/>
  <c r="F18" i="36"/>
  <c r="F9" i="36"/>
  <c r="K61" i="36"/>
  <c r="K53" i="36"/>
  <c r="K45" i="36"/>
  <c r="K37" i="36"/>
  <c r="K29" i="36"/>
  <c r="K21" i="36"/>
  <c r="K13" i="36"/>
  <c r="K64" i="36"/>
  <c r="K24" i="36"/>
  <c r="K16" i="36"/>
  <c r="K51" i="36"/>
  <c r="K35" i="36"/>
  <c r="K27" i="36"/>
  <c r="K54" i="36"/>
  <c r="K46" i="36"/>
  <c r="K14" i="36"/>
  <c r="K60" i="36"/>
  <c r="K36" i="36"/>
  <c r="K57" i="36"/>
  <c r="K49" i="36"/>
  <c r="K33" i="36"/>
  <c r="K25" i="36"/>
  <c r="K17" i="36"/>
  <c r="K28" i="36"/>
  <c r="K20" i="36"/>
  <c r="K40" i="36"/>
  <c r="K19" i="36"/>
  <c r="K11" i="36"/>
  <c r="K10" i="36"/>
  <c r="K63" i="36"/>
  <c r="K47" i="36"/>
  <c r="K39" i="36"/>
  <c r="K31" i="36"/>
  <c r="K23" i="36"/>
  <c r="K58" i="36"/>
  <c r="K50" i="36"/>
  <c r="K42" i="36"/>
  <c r="K56" i="36"/>
  <c r="K43" i="36"/>
  <c r="I20" i="36"/>
  <c r="I36" i="36"/>
  <c r="F55" i="36"/>
  <c r="I60" i="36"/>
  <c r="F12" i="36"/>
  <c r="I17" i="36"/>
  <c r="F44" i="36"/>
  <c r="F52" i="36"/>
  <c r="F22" i="36"/>
  <c r="F38" i="36"/>
  <c r="F62" i="36"/>
  <c r="I28" i="36"/>
  <c r="F15" i="26"/>
  <c r="F30" i="26"/>
  <c r="F44" i="26"/>
  <c r="D65" i="26"/>
  <c r="K57" i="26" s="1"/>
  <c r="C65" i="26"/>
  <c r="I46" i="26"/>
  <c r="F48" i="26"/>
  <c r="E65" i="26"/>
  <c r="F55" i="26"/>
  <c r="F26" i="26"/>
  <c r="I13" i="26"/>
  <c r="F18" i="26"/>
  <c r="F9" i="26"/>
  <c r="G65" i="26"/>
  <c r="I54" i="26"/>
  <c r="F34" i="26"/>
  <c r="F41" i="26"/>
  <c r="F59" i="26"/>
  <c r="F22" i="26"/>
  <c r="F38" i="26"/>
  <c r="I60" i="26"/>
  <c r="I16" i="26"/>
  <c r="I56" i="26"/>
  <c r="F62" i="26"/>
  <c r="J63" i="24"/>
  <c r="I63" i="24"/>
  <c r="H63" i="24"/>
  <c r="F63" i="24"/>
  <c r="J62" i="24"/>
  <c r="H62" i="24"/>
  <c r="F62" i="24"/>
  <c r="I62" i="24" s="1"/>
  <c r="G61" i="24"/>
  <c r="E61" i="24"/>
  <c r="D61" i="24"/>
  <c r="C61" i="24"/>
  <c r="J60" i="24"/>
  <c r="H60" i="24"/>
  <c r="F60" i="24"/>
  <c r="I60" i="24" s="1"/>
  <c r="J59" i="24"/>
  <c r="H59" i="24"/>
  <c r="F59" i="24"/>
  <c r="F58" i="24" s="1"/>
  <c r="G58" i="24"/>
  <c r="E58" i="24"/>
  <c r="D58" i="24"/>
  <c r="C58" i="24"/>
  <c r="J57" i="24"/>
  <c r="H57" i="24"/>
  <c r="F57" i="24"/>
  <c r="F55" i="24" s="1"/>
  <c r="J56" i="24"/>
  <c r="H56" i="24"/>
  <c r="F56" i="24"/>
  <c r="I56" i="24" s="1"/>
  <c r="G55" i="24"/>
  <c r="E55" i="24"/>
  <c r="D55" i="24"/>
  <c r="C55" i="24"/>
  <c r="J54" i="24"/>
  <c r="H54" i="24"/>
  <c r="F54" i="24"/>
  <c r="I54" i="24" s="1"/>
  <c r="J53" i="24"/>
  <c r="H53" i="24"/>
  <c r="F53" i="24"/>
  <c r="I53" i="24" s="1"/>
  <c r="G52" i="24"/>
  <c r="E52" i="24"/>
  <c r="D52" i="24"/>
  <c r="C52" i="24"/>
  <c r="J51" i="24"/>
  <c r="H51" i="24"/>
  <c r="F51" i="24"/>
  <c r="I51" i="24" s="1"/>
  <c r="J50" i="24"/>
  <c r="H50" i="24"/>
  <c r="F50" i="24"/>
  <c r="I50" i="24" s="1"/>
  <c r="J49" i="24"/>
  <c r="H49" i="24"/>
  <c r="F49" i="24"/>
  <c r="I49" i="24" s="1"/>
  <c r="G48" i="24"/>
  <c r="E48" i="24"/>
  <c r="D48" i="24"/>
  <c r="C48" i="24"/>
  <c r="J47" i="24"/>
  <c r="H47" i="24"/>
  <c r="F47" i="24"/>
  <c r="I47" i="24" s="1"/>
  <c r="J46" i="24"/>
  <c r="H46" i="24"/>
  <c r="F46" i="24"/>
  <c r="I46" i="24" s="1"/>
  <c r="J45" i="24"/>
  <c r="H45" i="24"/>
  <c r="F45" i="24"/>
  <c r="I45" i="24" s="1"/>
  <c r="G44" i="24"/>
  <c r="E44" i="24"/>
  <c r="D44" i="24"/>
  <c r="C44" i="24"/>
  <c r="J43" i="24"/>
  <c r="H43" i="24"/>
  <c r="F43" i="24"/>
  <c r="I43" i="24" s="1"/>
  <c r="J42" i="24"/>
  <c r="H42" i="24"/>
  <c r="F42" i="24"/>
  <c r="G41" i="24"/>
  <c r="E41" i="24"/>
  <c r="D41" i="24"/>
  <c r="C41" i="24"/>
  <c r="J40" i="24"/>
  <c r="I40" i="24"/>
  <c r="H40" i="24"/>
  <c r="F40" i="24"/>
  <c r="J39" i="24"/>
  <c r="H39" i="24"/>
  <c r="F39" i="24"/>
  <c r="F38" i="24" s="1"/>
  <c r="G38" i="24"/>
  <c r="E38" i="24"/>
  <c r="D38" i="24"/>
  <c r="C38" i="24"/>
  <c r="J37" i="24"/>
  <c r="H37" i="24"/>
  <c r="F37" i="24"/>
  <c r="I37" i="24" s="1"/>
  <c r="J36" i="24"/>
  <c r="I36" i="24"/>
  <c r="H36" i="24"/>
  <c r="F36" i="24"/>
  <c r="J35" i="24"/>
  <c r="H35" i="24"/>
  <c r="F35" i="24"/>
  <c r="I35" i="24" s="1"/>
  <c r="G34" i="24"/>
  <c r="F34" i="24"/>
  <c r="E34" i="24"/>
  <c r="D34" i="24"/>
  <c r="C34" i="24"/>
  <c r="J33" i="24"/>
  <c r="H33" i="24"/>
  <c r="F33" i="24"/>
  <c r="I33" i="24" s="1"/>
  <c r="G32" i="24"/>
  <c r="E32" i="24"/>
  <c r="D32" i="24"/>
  <c r="C32" i="24"/>
  <c r="J31" i="24"/>
  <c r="H31" i="24"/>
  <c r="F31" i="24"/>
  <c r="I31" i="24" s="1"/>
  <c r="G30" i="24"/>
  <c r="E30" i="24"/>
  <c r="D30" i="24"/>
  <c r="C30" i="24"/>
  <c r="J29" i="24"/>
  <c r="H29" i="24"/>
  <c r="F29" i="24"/>
  <c r="I29" i="24" s="1"/>
  <c r="J28" i="24"/>
  <c r="I28" i="24"/>
  <c r="H28" i="24"/>
  <c r="F28" i="24"/>
  <c r="J27" i="24"/>
  <c r="H27" i="24"/>
  <c r="F27" i="24"/>
  <c r="I27" i="24" s="1"/>
  <c r="G26" i="24"/>
  <c r="F26" i="24"/>
  <c r="E26" i="24"/>
  <c r="D26" i="24"/>
  <c r="C26" i="24"/>
  <c r="J25" i="24"/>
  <c r="H25" i="24"/>
  <c r="F25" i="24"/>
  <c r="J24" i="24"/>
  <c r="H24" i="24"/>
  <c r="F24" i="24"/>
  <c r="I24" i="24" s="1"/>
  <c r="J23" i="24"/>
  <c r="H23" i="24"/>
  <c r="F23" i="24"/>
  <c r="I23" i="24" s="1"/>
  <c r="G22" i="24"/>
  <c r="E22" i="24"/>
  <c r="D22" i="24"/>
  <c r="C22" i="24"/>
  <c r="J21" i="24"/>
  <c r="H21" i="24"/>
  <c r="F21" i="24"/>
  <c r="I21" i="24" s="1"/>
  <c r="J20" i="24"/>
  <c r="H20" i="24"/>
  <c r="F20" i="24"/>
  <c r="I20" i="24" s="1"/>
  <c r="J19" i="24"/>
  <c r="H19" i="24"/>
  <c r="F19" i="24"/>
  <c r="I19" i="24" s="1"/>
  <c r="G18" i="24"/>
  <c r="E18" i="24"/>
  <c r="D18" i="24"/>
  <c r="C18" i="24"/>
  <c r="J17" i="24"/>
  <c r="H17" i="24"/>
  <c r="F17" i="24"/>
  <c r="I17" i="24" s="1"/>
  <c r="J16" i="24"/>
  <c r="H16" i="24"/>
  <c r="F16" i="24"/>
  <c r="I16" i="24" s="1"/>
  <c r="G15" i="24"/>
  <c r="E15" i="24"/>
  <c r="D15" i="24"/>
  <c r="C15" i="24"/>
  <c r="J14" i="24"/>
  <c r="H14" i="24"/>
  <c r="F14" i="24"/>
  <c r="I14" i="24" s="1"/>
  <c r="J13" i="24"/>
  <c r="H13" i="24"/>
  <c r="F13" i="24"/>
  <c r="I13" i="24" s="1"/>
  <c r="G12" i="24"/>
  <c r="E12" i="24"/>
  <c r="D12" i="24"/>
  <c r="C12" i="24"/>
  <c r="J11" i="24"/>
  <c r="H11" i="24"/>
  <c r="F11" i="24"/>
  <c r="I11" i="24" s="1"/>
  <c r="J10" i="24"/>
  <c r="H10" i="24"/>
  <c r="F10" i="24"/>
  <c r="G9" i="24"/>
  <c r="E9" i="24"/>
  <c r="D9" i="24"/>
  <c r="C9" i="24"/>
  <c r="K51" i="42" l="1"/>
  <c r="K44" i="42"/>
  <c r="K11" i="42"/>
  <c r="K66" i="42"/>
  <c r="K73" i="42"/>
  <c r="K52" i="42"/>
  <c r="K48" i="42"/>
  <c r="K42" i="42"/>
  <c r="K59" i="42"/>
  <c r="K53" i="42"/>
  <c r="K58" i="42"/>
  <c r="K70" i="42"/>
  <c r="K50" i="42"/>
  <c r="K67" i="42"/>
  <c r="K69" i="42"/>
  <c r="K62" i="42"/>
  <c r="K20" i="42"/>
  <c r="K17" i="42"/>
  <c r="K19" i="42"/>
  <c r="K57" i="42"/>
  <c r="K56" i="42"/>
  <c r="K10" i="42"/>
  <c r="K71" i="42"/>
  <c r="K37" i="42"/>
  <c r="K25" i="42"/>
  <c r="K27" i="42"/>
  <c r="K13" i="42"/>
  <c r="K61" i="42"/>
  <c r="K26" i="42"/>
  <c r="H75" i="42"/>
  <c r="K30" i="42"/>
  <c r="K74" i="42"/>
  <c r="K14" i="42"/>
  <c r="K47" i="42"/>
  <c r="K21" i="42"/>
  <c r="K40" i="42"/>
  <c r="K22" i="42"/>
  <c r="K35" i="42"/>
  <c r="K55" i="42"/>
  <c r="K29" i="42"/>
  <c r="K16" i="42"/>
  <c r="K38" i="42"/>
  <c r="K33" i="42"/>
  <c r="K31" i="42"/>
  <c r="K32" i="42"/>
  <c r="K45" i="42"/>
  <c r="K65" i="42"/>
  <c r="K41" i="42"/>
  <c r="K24" i="42"/>
  <c r="F75" i="42"/>
  <c r="I75" i="42" s="1"/>
  <c r="J75" i="42"/>
  <c r="K41" i="41"/>
  <c r="K48" i="41"/>
  <c r="K66" i="41"/>
  <c r="K69" i="41"/>
  <c r="K53" i="41"/>
  <c r="K64" i="41"/>
  <c r="K58" i="41"/>
  <c r="K27" i="41"/>
  <c r="K74" i="41"/>
  <c r="K59" i="41"/>
  <c r="K70" i="41"/>
  <c r="K11" i="41"/>
  <c r="K22" i="41"/>
  <c r="K65" i="41"/>
  <c r="K30" i="41"/>
  <c r="K32" i="41"/>
  <c r="K44" i="41"/>
  <c r="K73" i="41"/>
  <c r="K10" i="41"/>
  <c r="K33" i="41"/>
  <c r="K37" i="41"/>
  <c r="K14" i="41"/>
  <c r="K47" i="41"/>
  <c r="K67" i="41"/>
  <c r="K19" i="41"/>
  <c r="K25" i="41"/>
  <c r="K24" i="41"/>
  <c r="K20" i="41"/>
  <c r="K55" i="41"/>
  <c r="K17" i="41"/>
  <c r="K42" i="41"/>
  <c r="K52" i="41"/>
  <c r="K13" i="41"/>
  <c r="K26" i="41"/>
  <c r="K51" i="41"/>
  <c r="K71" i="41"/>
  <c r="K16" i="41"/>
  <c r="K35" i="41"/>
  <c r="K50" i="41"/>
  <c r="K57" i="41"/>
  <c r="K21" i="41"/>
  <c r="K31" i="41"/>
  <c r="K56" i="41"/>
  <c r="H75" i="41"/>
  <c r="F75" i="41"/>
  <c r="I75" i="41" s="1"/>
  <c r="K45" i="41"/>
  <c r="K40" i="41"/>
  <c r="K62" i="41"/>
  <c r="K29" i="41"/>
  <c r="K38" i="41"/>
  <c r="J75" i="41"/>
  <c r="K21" i="40"/>
  <c r="K32" i="40"/>
  <c r="K71" i="40"/>
  <c r="K37" i="40"/>
  <c r="K55" i="40"/>
  <c r="J75" i="40"/>
  <c r="K62" i="40"/>
  <c r="K16" i="40"/>
  <c r="K41" i="40"/>
  <c r="K17" i="40"/>
  <c r="K57" i="40"/>
  <c r="K33" i="40"/>
  <c r="K42" i="40"/>
  <c r="K59" i="40"/>
  <c r="K66" i="40"/>
  <c r="K20" i="40"/>
  <c r="K19" i="40"/>
  <c r="K74" i="40"/>
  <c r="K11" i="40"/>
  <c r="K64" i="40"/>
  <c r="K22" i="40"/>
  <c r="K13" i="40"/>
  <c r="K70" i="40"/>
  <c r="K67" i="40"/>
  <c r="K65" i="40"/>
  <c r="K50" i="40"/>
  <c r="K14" i="40"/>
  <c r="K51" i="40"/>
  <c r="K35" i="40"/>
  <c r="K10" i="40"/>
  <c r="K24" i="40"/>
  <c r="K56" i="40"/>
  <c r="K30" i="40"/>
  <c r="K53" i="40"/>
  <c r="K29" i="40"/>
  <c r="K73" i="40"/>
  <c r="K27" i="40"/>
  <c r="K25" i="40"/>
  <c r="K44" i="40"/>
  <c r="K26" i="40"/>
  <c r="K47" i="40"/>
  <c r="K61" i="40"/>
  <c r="K40" i="40"/>
  <c r="K58" i="40"/>
  <c r="K45" i="40"/>
  <c r="K52" i="40"/>
  <c r="K31" i="40"/>
  <c r="K38" i="40"/>
  <c r="K69" i="40"/>
  <c r="K48" i="40"/>
  <c r="H75" i="40"/>
  <c r="F75" i="40"/>
  <c r="I75" i="40" s="1"/>
  <c r="K62" i="39"/>
  <c r="K72" i="39"/>
  <c r="K54" i="39"/>
  <c r="K64" i="39"/>
  <c r="K21" i="39"/>
  <c r="J73" i="39"/>
  <c r="K57" i="39"/>
  <c r="K14" i="39"/>
  <c r="K38" i="39"/>
  <c r="K65" i="39"/>
  <c r="K71" i="39"/>
  <c r="K29" i="39"/>
  <c r="K20" i="39"/>
  <c r="K22" i="39"/>
  <c r="K11" i="39"/>
  <c r="K49" i="39"/>
  <c r="K17" i="39"/>
  <c r="K34" i="39"/>
  <c r="K10" i="39"/>
  <c r="K43" i="39"/>
  <c r="K51" i="39"/>
  <c r="K31" i="39"/>
  <c r="K32" i="39"/>
  <c r="K24" i="39"/>
  <c r="K55" i="39"/>
  <c r="K59" i="39"/>
  <c r="K39" i="39"/>
  <c r="K69" i="39"/>
  <c r="K19" i="39"/>
  <c r="K46" i="39"/>
  <c r="K25" i="39"/>
  <c r="K42" i="39"/>
  <c r="K26" i="39"/>
  <c r="K27" i="39"/>
  <c r="K16" i="39"/>
  <c r="K30" i="39"/>
  <c r="K50" i="39"/>
  <c r="K60" i="39"/>
  <c r="K40" i="39"/>
  <c r="K45" i="39"/>
  <c r="K63" i="39"/>
  <c r="K67" i="39"/>
  <c r="K36" i="39"/>
  <c r="K48" i="39"/>
  <c r="K53" i="39"/>
  <c r="K13" i="39"/>
  <c r="K56" i="39"/>
  <c r="F73" i="39"/>
  <c r="I73" i="39" s="1"/>
  <c r="H73" i="39"/>
  <c r="K38" i="38"/>
  <c r="K24" i="38"/>
  <c r="K13" i="38"/>
  <c r="H71" i="38"/>
  <c r="K10" i="38"/>
  <c r="K48" i="38"/>
  <c r="K66" i="38"/>
  <c r="K63" i="38"/>
  <c r="K21" i="38"/>
  <c r="K43" i="38"/>
  <c r="K64" i="38"/>
  <c r="K34" i="38"/>
  <c r="K36" i="38"/>
  <c r="K46" i="38"/>
  <c r="K26" i="38"/>
  <c r="K56" i="38"/>
  <c r="K25" i="38"/>
  <c r="K27" i="38"/>
  <c r="K29" i="38"/>
  <c r="K51" i="38"/>
  <c r="K20" i="38"/>
  <c r="K42" i="38"/>
  <c r="K17" i="38"/>
  <c r="K62" i="38"/>
  <c r="K67" i="38"/>
  <c r="K53" i="38"/>
  <c r="K31" i="38"/>
  <c r="K49" i="38"/>
  <c r="K32" i="38"/>
  <c r="K69" i="38"/>
  <c r="K39" i="38"/>
  <c r="K11" i="38"/>
  <c r="K61" i="38"/>
  <c r="K14" i="38"/>
  <c r="K16" i="38"/>
  <c r="K54" i="38"/>
  <c r="K22" i="38"/>
  <c r="K19" i="38"/>
  <c r="F71" i="38"/>
  <c r="I71" i="38" s="1"/>
  <c r="J71" i="38"/>
  <c r="K26" i="37"/>
  <c r="K49" i="37"/>
  <c r="K62" i="37"/>
  <c r="J70" i="37"/>
  <c r="K21" i="37"/>
  <c r="K48" i="37"/>
  <c r="K44" i="37"/>
  <c r="K65" i="37"/>
  <c r="K29" i="37"/>
  <c r="K53" i="37"/>
  <c r="K33" i="37"/>
  <c r="K11" i="37"/>
  <c r="K45" i="37"/>
  <c r="K19" i="37"/>
  <c r="K63" i="37"/>
  <c r="K41" i="37"/>
  <c r="K55" i="37"/>
  <c r="K31" i="37"/>
  <c r="K16" i="37"/>
  <c r="K37" i="37"/>
  <c r="K50" i="37"/>
  <c r="K17" i="37"/>
  <c r="K47" i="37"/>
  <c r="K25" i="37"/>
  <c r="K13" i="37"/>
  <c r="K68" i="37"/>
  <c r="K27" i="37"/>
  <c r="K66" i="37"/>
  <c r="K42" i="37"/>
  <c r="K24" i="37"/>
  <c r="K58" i="37"/>
  <c r="K22" i="37"/>
  <c r="K35" i="37"/>
  <c r="K39" i="37"/>
  <c r="K30" i="37"/>
  <c r="K52" i="37"/>
  <c r="K14" i="37"/>
  <c r="K69" i="37"/>
  <c r="K20" i="37"/>
  <c r="K10" i="37"/>
  <c r="K60" i="37"/>
  <c r="K57" i="37"/>
  <c r="K38" i="37"/>
  <c r="K61" i="37"/>
  <c r="H70" i="37"/>
  <c r="F70" i="37"/>
  <c r="I70" i="37" s="1"/>
  <c r="J65" i="36"/>
  <c r="F65" i="36"/>
  <c r="I65" i="36" s="1"/>
  <c r="K65" i="36"/>
  <c r="K58" i="26"/>
  <c r="K20" i="26"/>
  <c r="K14" i="26"/>
  <c r="K16" i="26"/>
  <c r="K45" i="26"/>
  <c r="K31" i="26"/>
  <c r="K11" i="26"/>
  <c r="K28" i="26"/>
  <c r="K46" i="26"/>
  <c r="K24" i="26"/>
  <c r="K10" i="26"/>
  <c r="K39" i="26"/>
  <c r="J65" i="26"/>
  <c r="K23" i="26"/>
  <c r="I39" i="24"/>
  <c r="K37" i="26"/>
  <c r="K36" i="26"/>
  <c r="K40" i="26"/>
  <c r="K47" i="26"/>
  <c r="D64" i="24"/>
  <c r="K28" i="24" s="1"/>
  <c r="F41" i="24"/>
  <c r="K25" i="26"/>
  <c r="K60" i="26"/>
  <c r="K53" i="26"/>
  <c r="K27" i="26"/>
  <c r="K61" i="26"/>
  <c r="K51" i="26"/>
  <c r="I57" i="24"/>
  <c r="K54" i="26"/>
  <c r="K42" i="26"/>
  <c r="K63" i="26"/>
  <c r="K56" i="26"/>
  <c r="K50" i="26"/>
  <c r="K33" i="26"/>
  <c r="K13" i="26"/>
  <c r="K65" i="26" s="1"/>
  <c r="K35" i="26"/>
  <c r="H65" i="26"/>
  <c r="C64" i="24"/>
  <c r="K17" i="26"/>
  <c r="K64" i="26"/>
  <c r="K19" i="26"/>
  <c r="F30" i="24"/>
  <c r="F32" i="24"/>
  <c r="K49" i="26"/>
  <c r="K43" i="26"/>
  <c r="K21" i="26"/>
  <c r="K29" i="26"/>
  <c r="F65" i="26"/>
  <c r="I65" i="26" s="1"/>
  <c r="G64" i="24"/>
  <c r="F22" i="24"/>
  <c r="E64" i="24"/>
  <c r="F18" i="24"/>
  <c r="F9" i="24"/>
  <c r="K60" i="24"/>
  <c r="K36" i="24"/>
  <c r="K20" i="24"/>
  <c r="K39" i="24"/>
  <c r="K23" i="24"/>
  <c r="K50" i="24"/>
  <c r="K45" i="24"/>
  <c r="K63" i="24"/>
  <c r="K53" i="24"/>
  <c r="K56" i="24"/>
  <c r="K40" i="24"/>
  <c r="K24" i="24"/>
  <c r="K16" i="24"/>
  <c r="K49" i="24"/>
  <c r="K42" i="24"/>
  <c r="K37" i="24"/>
  <c r="K21" i="24"/>
  <c r="K59" i="24"/>
  <c r="K51" i="24"/>
  <c r="K43" i="24"/>
  <c r="K35" i="24"/>
  <c r="K27" i="24"/>
  <c r="K11" i="24"/>
  <c r="K25" i="24"/>
  <c r="K17" i="24"/>
  <c r="K31" i="24"/>
  <c r="K62" i="24"/>
  <c r="K54" i="24"/>
  <c r="K46" i="24"/>
  <c r="K33" i="24"/>
  <c r="K57" i="24"/>
  <c r="K13" i="24"/>
  <c r="I59" i="24"/>
  <c r="F12" i="24"/>
  <c r="I25" i="24"/>
  <c r="F48" i="24"/>
  <c r="F15" i="24"/>
  <c r="I10" i="24"/>
  <c r="I42" i="24"/>
  <c r="F61" i="24"/>
  <c r="F44" i="24"/>
  <c r="F52" i="24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K75" i="42" l="1"/>
  <c r="K75" i="41"/>
  <c r="K75" i="40"/>
  <c r="K73" i="39"/>
  <c r="K71" i="38"/>
  <c r="K70" i="37"/>
  <c r="K47" i="24"/>
  <c r="K14" i="24"/>
  <c r="K19" i="24"/>
  <c r="K10" i="24"/>
  <c r="K64" i="24" s="1"/>
  <c r="K29" i="24"/>
  <c r="J64" i="24"/>
  <c r="F64" i="24"/>
  <c r="I64" i="24" s="1"/>
  <c r="H64" i="24"/>
  <c r="J63" i="25"/>
  <c r="H63" i="25"/>
  <c r="F63" i="25"/>
  <c r="J62" i="25"/>
  <c r="H62" i="25"/>
  <c r="F62" i="25"/>
  <c r="I62" i="25" s="1"/>
  <c r="G61" i="25"/>
  <c r="E61" i="25"/>
  <c r="D61" i="25"/>
  <c r="C61" i="25"/>
  <c r="J60" i="25"/>
  <c r="H60" i="25"/>
  <c r="F60" i="25"/>
  <c r="I60" i="25" s="1"/>
  <c r="J59" i="25"/>
  <c r="H59" i="25"/>
  <c r="F59" i="25"/>
  <c r="I59" i="25" s="1"/>
  <c r="G58" i="25"/>
  <c r="E58" i="25"/>
  <c r="D58" i="25"/>
  <c r="C58" i="25"/>
  <c r="J57" i="25"/>
  <c r="H57" i="25"/>
  <c r="F57" i="25"/>
  <c r="I57" i="25" s="1"/>
  <c r="J56" i="25"/>
  <c r="H56" i="25"/>
  <c r="F56" i="25"/>
  <c r="I56" i="25" s="1"/>
  <c r="G55" i="25"/>
  <c r="E55" i="25"/>
  <c r="D55" i="25"/>
  <c r="C55" i="25"/>
  <c r="J54" i="25"/>
  <c r="H54" i="25"/>
  <c r="F54" i="25"/>
  <c r="J53" i="25"/>
  <c r="H53" i="25"/>
  <c r="F53" i="25"/>
  <c r="I53" i="25" s="1"/>
  <c r="G52" i="25"/>
  <c r="E52" i="25"/>
  <c r="D52" i="25"/>
  <c r="C52" i="25"/>
  <c r="J51" i="25"/>
  <c r="H51" i="25"/>
  <c r="F51" i="25"/>
  <c r="I51" i="25" s="1"/>
  <c r="J50" i="25"/>
  <c r="H50" i="25"/>
  <c r="F50" i="25"/>
  <c r="I50" i="25" s="1"/>
  <c r="J49" i="25"/>
  <c r="H49" i="25"/>
  <c r="F49" i="25"/>
  <c r="I49" i="25" s="1"/>
  <c r="G48" i="25"/>
  <c r="E48" i="25"/>
  <c r="D48" i="25"/>
  <c r="C48" i="25"/>
  <c r="J47" i="25"/>
  <c r="H47" i="25"/>
  <c r="F47" i="25"/>
  <c r="I47" i="25" s="1"/>
  <c r="J46" i="25"/>
  <c r="H46" i="25"/>
  <c r="F46" i="25"/>
  <c r="I46" i="25" s="1"/>
  <c r="J45" i="25"/>
  <c r="H45" i="25"/>
  <c r="F45" i="25"/>
  <c r="I45" i="25" s="1"/>
  <c r="G44" i="25"/>
  <c r="E44" i="25"/>
  <c r="D44" i="25"/>
  <c r="C44" i="25"/>
  <c r="J43" i="25"/>
  <c r="H43" i="25"/>
  <c r="F43" i="25"/>
  <c r="J42" i="25"/>
  <c r="H42" i="25"/>
  <c r="F42" i="25"/>
  <c r="I42" i="25" s="1"/>
  <c r="G41" i="25"/>
  <c r="E41" i="25"/>
  <c r="D41" i="25"/>
  <c r="C41" i="25"/>
  <c r="J40" i="25"/>
  <c r="H40" i="25"/>
  <c r="F40" i="25"/>
  <c r="I40" i="25" s="1"/>
  <c r="J39" i="25"/>
  <c r="H39" i="25"/>
  <c r="F39" i="25"/>
  <c r="I39" i="25" s="1"/>
  <c r="G38" i="25"/>
  <c r="E38" i="25"/>
  <c r="D38" i="25"/>
  <c r="C38" i="25"/>
  <c r="J37" i="25"/>
  <c r="H37" i="25"/>
  <c r="F37" i="25"/>
  <c r="I37" i="25" s="1"/>
  <c r="J36" i="25"/>
  <c r="H36" i="25"/>
  <c r="F36" i="25"/>
  <c r="I36" i="25" s="1"/>
  <c r="J35" i="25"/>
  <c r="H35" i="25"/>
  <c r="F35" i="25"/>
  <c r="G34" i="25"/>
  <c r="E34" i="25"/>
  <c r="D34" i="25"/>
  <c r="C34" i="25"/>
  <c r="J33" i="25"/>
  <c r="H33" i="25"/>
  <c r="F33" i="25"/>
  <c r="I33" i="25" s="1"/>
  <c r="G32" i="25"/>
  <c r="E32" i="25"/>
  <c r="D32" i="25"/>
  <c r="F32" i="25" s="1"/>
  <c r="C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J11" i="25"/>
  <c r="H11" i="25"/>
  <c r="F11" i="25"/>
  <c r="I11" i="25" s="1"/>
  <c r="J10" i="25"/>
  <c r="H10" i="25"/>
  <c r="F10" i="25"/>
  <c r="I10" i="25" s="1"/>
  <c r="G9" i="25"/>
  <c r="E9" i="25"/>
  <c r="D9" i="25"/>
  <c r="C9" i="25"/>
  <c r="G64" i="25" l="1"/>
  <c r="I23" i="25"/>
  <c r="F22" i="25"/>
  <c r="I19" i="25"/>
  <c r="F18" i="25"/>
  <c r="F26" i="25"/>
  <c r="F34" i="25"/>
  <c r="F52" i="25"/>
  <c r="F41" i="25"/>
  <c r="I54" i="25"/>
  <c r="C64" i="25"/>
  <c r="F48" i="25"/>
  <c r="F30" i="25"/>
  <c r="D64" i="25"/>
  <c r="K25" i="25" s="1"/>
  <c r="E64" i="25"/>
  <c r="F44" i="25"/>
  <c r="F61" i="25"/>
  <c r="I63" i="25"/>
  <c r="F12" i="25"/>
  <c r="I27" i="25"/>
  <c r="I35" i="25"/>
  <c r="F38" i="25"/>
  <c r="I43" i="25"/>
  <c r="F58" i="25"/>
  <c r="F15" i="25"/>
  <c r="F9" i="25"/>
  <c r="F55" i="25"/>
  <c r="J64" i="25" l="1"/>
  <c r="K63" i="25"/>
  <c r="K21" i="25"/>
  <c r="K57" i="25"/>
  <c r="K16" i="25"/>
  <c r="K40" i="25"/>
  <c r="K13" i="25"/>
  <c r="K20" i="25"/>
  <c r="K11" i="25"/>
  <c r="K27" i="25"/>
  <c r="K50" i="25"/>
  <c r="K28" i="25"/>
  <c r="K19" i="25"/>
  <c r="K23" i="25"/>
  <c r="K62" i="25"/>
  <c r="K17" i="25"/>
  <c r="K39" i="25"/>
  <c r="K54" i="25"/>
  <c r="K31" i="25"/>
  <c r="K24" i="25"/>
  <c r="K35" i="25"/>
  <c r="K33" i="25"/>
  <c r="K36" i="25"/>
  <c r="K60" i="25"/>
  <c r="K43" i="25"/>
  <c r="K49" i="25"/>
  <c r="K56" i="25"/>
  <c r="K47" i="25"/>
  <c r="K53" i="25"/>
  <c r="K29" i="25"/>
  <c r="K51" i="25"/>
  <c r="K37" i="25"/>
  <c r="K59" i="25"/>
  <c r="K42" i="25"/>
  <c r="K10" i="25"/>
  <c r="K45" i="25"/>
  <c r="K14" i="25"/>
  <c r="K46" i="25"/>
  <c r="H64" i="25"/>
  <c r="F64" i="25"/>
  <c r="I64" i="25" s="1"/>
  <c r="K64" i="25" l="1"/>
</calcChain>
</file>

<file path=xl/sharedStrings.xml><?xml version="1.0" encoding="utf-8"?>
<sst xmlns="http://schemas.openxmlformats.org/spreadsheetml/2006/main" count="887" uniqueCount="80">
  <si>
    <t>(R$)</t>
  </si>
  <si>
    <t>Ação</t>
  </si>
  <si>
    <t>Discriminação</t>
  </si>
  <si>
    <t>Dados Orçamentários</t>
  </si>
  <si>
    <t>Liberado (B)</t>
  </si>
  <si>
    <t>Pagamento de Pessoal Ativo+Previdência</t>
  </si>
  <si>
    <t>Encargos e Amortização da Dívida</t>
  </si>
  <si>
    <t>Sentenças Judiciais</t>
  </si>
  <si>
    <t>Regularização Fundiária de Imóveis Rurais</t>
  </si>
  <si>
    <t>Fortalecimento da Pesquisa Agropecuária</t>
  </si>
  <si>
    <t>Capacitação de Recursos Humanos</t>
  </si>
  <si>
    <t>Comunicação Rural, Social e Marketing</t>
  </si>
  <si>
    <t>Aquisição de Equipamentos</t>
  </si>
  <si>
    <t>Gestão da Tecnologia de Informação</t>
  </si>
  <si>
    <t>Construção de Escritórios</t>
  </si>
  <si>
    <t>Reforma de Unidades Descentralizadas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</si>
  <si>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</si>
  <si>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</si>
  <si>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</si>
  <si>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</si>
  <si>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</si>
  <si>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</si>
  <si>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</si>
  <si>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Operacionalização Projeto Dom Helder Câmara</t>
  </si>
  <si>
    <t>Assist. Téc. e Ext.Rural a Agric.Familiar -Pronaf</t>
  </si>
  <si>
    <t>Dotação Inicial</t>
  </si>
  <si>
    <t>Dotação Programada</t>
  </si>
  <si>
    <t>A liberar ( C )</t>
  </si>
  <si>
    <t>Executado ( D )</t>
  </si>
  <si>
    <t>D/B</t>
  </si>
  <si>
    <t>Manutenção Geral</t>
  </si>
  <si>
    <t>Promoção da Defesa Sanitaria Animal</t>
  </si>
  <si>
    <t>119</t>
  </si>
  <si>
    <t>127</t>
  </si>
  <si>
    <t>Promoção da Defesa Sanitária Vegetal</t>
  </si>
  <si>
    <t>XXXX</t>
  </si>
  <si>
    <t xml:space="preserve"> </t>
  </si>
  <si>
    <t>Elaboração: COOLIC/DIRAFI</t>
  </si>
  <si>
    <t>DIRAFI</t>
  </si>
  <si>
    <t>COORDENADORIA DE ORÇAMENTO E LICITAÇÃO -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</si>
  <si>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</si>
  <si>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</si>
  <si>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</si>
  <si>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</si>
  <si>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</si>
  <si>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</si>
  <si>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</si>
  <si>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</si>
  <si>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</si>
  <si>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</si>
  <si>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</si>
  <si>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</si>
  <si>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POSIÇÃO: 01/janeiro  a 31/janeiro/2023</t>
  </si>
  <si>
    <t>Quadro Demonstrativo da Execução Orçamentária - 2023</t>
  </si>
  <si>
    <t>Fonte: I-GESP/SEFAZ - 10.02.2023</t>
  </si>
  <si>
    <t>POSIÇÃO: 01/janeiro  a 28/fevereiro/2023</t>
  </si>
  <si>
    <t>POSIÇÃO: 01/janeiro  a 31/março/2023</t>
  </si>
  <si>
    <t>POSIÇÃO: 01/janeiro  a 30/abril/2023</t>
  </si>
  <si>
    <t>Fonte: I-GESP/SEFAZ - 09.03.2023</t>
  </si>
  <si>
    <t>Fonte: I-GESP/SEFAZ -03.04.2023</t>
  </si>
  <si>
    <t>Fonte: I-GESP/SEFAZ -05.05.2023</t>
  </si>
  <si>
    <t>Diretoria Administrativa e Financeira - DIRAFI</t>
  </si>
  <si>
    <t>Coordenadoria  de Orçamento e Licitação - COOLIC</t>
  </si>
  <si>
    <t>QUADRO DEMONSTRATIVO DA EXECUÇÃO ORÇAMENTÁRIA/2023</t>
  </si>
  <si>
    <t>POSIÇÃO: 01/janeiro  a 31/maio/2023</t>
  </si>
  <si>
    <t>Fonte: I-GESP/SEFAZ -02.06.2023</t>
  </si>
  <si>
    <t>Fonte: 2753 (recursos próprios)</t>
  </si>
  <si>
    <t>POSIÇÃO: 01/janeiro  a 30/junho/2023</t>
  </si>
  <si>
    <t>Fonte: I-GESP/SEFAZ -03.07.2023</t>
  </si>
  <si>
    <t>Fonte: 2700(recursos de convênios)</t>
  </si>
  <si>
    <t>POSIÇÃO: 01/janeiro  a 31/julho/2023</t>
  </si>
  <si>
    <t>Fonte: I-GESP/SEFAZ -04.08.2023</t>
  </si>
  <si>
    <t>POSIÇÃO: 01/janeiro  a 31/agosto/2023</t>
  </si>
  <si>
    <t>Fonte: I-GESP/SEFAZ -04.09.2023</t>
  </si>
  <si>
    <t>Fonte: 1753 (recursos proprios)</t>
  </si>
  <si>
    <t>Fonte: 2500(recursos do Estado) Superavit</t>
  </si>
  <si>
    <t>POSIÇÃO: 01/janeiro  a 30/setembro/2023</t>
  </si>
  <si>
    <t>Fonte: I-GESP/SEFAZ -03.10.2023</t>
  </si>
  <si>
    <t>POSIÇÃO: 01/janeiro  a 31/outubro/2023</t>
  </si>
  <si>
    <t>Fonte: I-GESP/SEFAZ -03.11.2023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</si>
</sst>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" fontId="0" fillId="0" borderId="27" xfId="0" applyNumberFormat="1" applyBorder="1"/>
    <xf numFmtId="0" fontId="0" fillId="0" borderId="39" xfId="0" applyBorder="1"/>
    <xf numFmtId="43" fontId="0" fillId="0" borderId="40" xfId="1" applyFont="1" applyFill="1" applyBorder="1"/>
    <xf numFmtId="164" fontId="1" fillId="0" borderId="40" xfId="1" applyNumberFormat="1" applyFont="1" applyFill="1" applyBorder="1"/>
    <xf numFmtId="4" fontId="0" fillId="0" borderId="11" xfId="0" applyNumberFormat="1" applyBorder="1" applyAlignment="1">
      <alignment vertical="center" wrapText="1"/>
    </xf>
    <xf numFmtId="0" fontId="0" fillId="0" borderId="41" xfId="0" applyBorder="1"/>
    <xf numFmtId="164" fontId="0" fillId="0" borderId="42" xfId="1" applyNumberFormat="1" applyFont="1" applyFill="1" applyBorder="1"/>
    <xf numFmtId="164" fontId="1" fillId="0" borderId="42" xfId="1" applyNumberFormat="1" applyFont="1" applyFill="1" applyBorder="1"/>
    <xf numFmtId="43" fontId="0" fillId="0" borderId="43" xfId="0" applyNumberFormat="1" applyBorder="1"/>
    <xf numFmtId="2" fontId="0" fillId="0" borderId="44" xfId="0" applyNumberFormat="1" applyBorder="1"/>
    <xf numFmtId="43" fontId="0" fillId="0" borderId="42" xfId="1" applyFont="1" applyFill="1" applyBorder="1"/>
    <xf numFmtId="4" fontId="0" fillId="0" borderId="42" xfId="0" applyNumberFormat="1" applyBorder="1"/>
    <xf numFmtId="0" fontId="0" fillId="4" borderId="45" xfId="0" applyFill="1" applyBorder="1"/>
    <xf numFmtId="43" fontId="2" fillId="4" borderId="40" xfId="1" applyFont="1" applyFill="1" applyBorder="1" applyAlignment="1"/>
    <xf numFmtId="43" fontId="1" fillId="4" borderId="40" xfId="1" applyFont="1" applyFill="1" applyBorder="1" applyAlignment="1"/>
    <xf numFmtId="164" fontId="0" fillId="4" borderId="40" xfId="1" applyNumberFormat="1" applyFont="1" applyFill="1" applyBorder="1" applyAlignment="1"/>
    <xf numFmtId="43" fontId="2" fillId="4" borderId="29" xfId="1" applyFont="1" applyFill="1" applyBorder="1" applyAlignment="1"/>
    <xf numFmtId="43" fontId="2" fillId="4" borderId="27" xfId="1" applyFont="1" applyFill="1" applyBorder="1"/>
    <xf numFmtId="164" fontId="2" fillId="4" borderId="29" xfId="1" applyNumberFormat="1" applyFont="1" applyFill="1" applyBorder="1" applyAlignment="1"/>
    <xf numFmtId="43" fontId="0" fillId="4" borderId="29" xfId="1" applyFont="1" applyFill="1" applyBorder="1" applyAlignment="1"/>
    <xf numFmtId="0" fontId="0" fillId="4" borderId="19" xfId="0" applyFill="1" applyBorder="1"/>
    <xf numFmtId="164" fontId="1" fillId="4" borderId="27" xfId="1" applyNumberFormat="1" applyFont="1" applyFill="1" applyBorder="1" applyAlignment="1"/>
    <xf numFmtId="43" fontId="1" fillId="0" borderId="42" xfId="1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jan-23'!$C$64:$G$64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24499944.859999999</c:v>
                </c:pt>
                <c:pt idx="3">
                  <c:v>39284810.140000001</c:v>
                </c:pt>
                <c:pt idx="4">
                  <c:v>3182844.7199999997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gradFill flip="none" rotWithShape="1"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  <a:tileRect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 flip="none" rotWithShape="1"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EXEC. ORÇAMENTÁRIA/outubro</a:t>
            </a:r>
          </a:p>
          <a:p>
            <a:pPr>
              <a:defRPr/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/2023             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7569301260022914"/>
          <c:y val="4.5056320400500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'Out 23'!$C$75:$G$75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69022596.710000008</c:v>
                </c:pt>
                <c:pt idx="2">
                  <c:v>60683614.020000011</c:v>
                </c:pt>
                <c:pt idx="3">
                  <c:v>8443801.6100000013</c:v>
                </c:pt>
                <c:pt idx="4">
                  <c:v>47937608.009999998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48-4563-A075-CCD65EC6B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2 - fev-23'!$C$64:$G$64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63784755</c:v>
                </c:pt>
                <c:pt idx="2">
                  <c:v>26133370.859999996</c:v>
                </c:pt>
                <c:pt idx="3">
                  <c:v>37651384.140000001</c:v>
                </c:pt>
                <c:pt idx="4">
                  <c:v>5951823.540000001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D-4DB8-AB0E-836094E80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23526256"/>
        <c:axId val="2123518768"/>
        <c:axId val="0"/>
      </c:bar3DChart>
      <c:catAx>
        <c:axId val="212352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18768"/>
        <c:crosses val="autoZero"/>
        <c:auto val="1"/>
        <c:lblAlgn val="ctr"/>
        <c:lblOffset val="100"/>
        <c:noMultiLvlLbl val="0"/>
      </c:catAx>
      <c:valAx>
        <c:axId val="212351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23526256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ORÇAMENTÁRIA/MAR/2023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3 - mar-23'!$C$65:$G$65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63974186.350000001</c:v>
                </c:pt>
                <c:pt idx="2">
                  <c:v>30223007.910000004</c:v>
                </c:pt>
                <c:pt idx="3">
                  <c:v>33751178.439999998</c:v>
                </c:pt>
                <c:pt idx="4">
                  <c:v>10187843.520000001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F3-4AC8-8CB6-CBCF5D3A3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ORÇAMENTÁRIA/Abril/2023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 23'!$C$65:$G$65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63974186.350000001</c:v>
                </c:pt>
                <c:pt idx="2">
                  <c:v>32318855.140000001</c:v>
                </c:pt>
                <c:pt idx="3">
                  <c:v>31655331.210000001</c:v>
                </c:pt>
                <c:pt idx="4">
                  <c:v>17060051.719999999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9-4D66-A5E7-CCCD58722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ORÇAMENTÁRIA/Maio/2023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'maio 23'!$C$70:$G$70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65367934.770000003</c:v>
                </c:pt>
                <c:pt idx="2">
                  <c:v>34359405.140000001</c:v>
                </c:pt>
                <c:pt idx="3">
                  <c:v>31008529.629999999</c:v>
                </c:pt>
                <c:pt idx="4">
                  <c:v>21615121.750000004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31-40AB-8B25-B60E473236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ORÇAMENTÁRIA/Junho/2023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 23'!$C$71:$G$71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65391934.770000003</c:v>
                </c:pt>
                <c:pt idx="2">
                  <c:v>55986013.069999993</c:v>
                </c:pt>
                <c:pt idx="3">
                  <c:v>9405921.7000000011</c:v>
                </c:pt>
                <c:pt idx="4">
                  <c:v>27788333.640000004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5C-4BE8-A989-3D40649D5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ORÇAMENTÁRIA/Julho/2023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julho!$C$73:$G$73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66617222.230000004</c:v>
                </c:pt>
                <c:pt idx="2">
                  <c:v>57432707.18</c:v>
                </c:pt>
                <c:pt idx="3">
                  <c:v>9217340.8300000001</c:v>
                </c:pt>
                <c:pt idx="4">
                  <c:v>33134432.550000001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F9-4633-9FBE-5D3429422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EXECUÇÃO ORÇAMENTÁRIA/agosto/2023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agosto!$C$75:$G$75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67394956.090000004</c:v>
                </c:pt>
                <c:pt idx="2">
                  <c:v>58223259.469999999</c:v>
                </c:pt>
                <c:pt idx="3">
                  <c:v>9120703.9199999999</c:v>
                </c:pt>
                <c:pt idx="4">
                  <c:v>37865042.940000013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D-4C64-B8CE-DAFE2C93A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EXEC. ORÇAMENTÁRIA/setembro</a:t>
            </a:r>
          </a:p>
          <a:p>
            <a:pPr>
              <a:defRPr/>
            </a:pPr>
            <a:r>
              <a:rPr lang="pt-BR" sz="1400" b="1" i="0" baseline="0">
                <a:solidFill>
                  <a:schemeClr val="tx1"/>
                </a:solidFill>
                <a:effectLst/>
              </a:rPr>
              <a:t>/2023             </a:t>
            </a:r>
            <a:endParaRPr lang="pt-BR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7569301260022914"/>
          <c:y val="4.5056320400500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'set 23'!$C$75:$G$75</c:f>
              <c:numCache>
                <c:formatCode>_(* #,##0.00_);_(* \(#,##0.00\);_(* "-"??_);_(@_)</c:formatCode>
                <c:ptCount val="5"/>
                <c:pt idx="0">
                  <c:v>63784755</c:v>
                </c:pt>
                <c:pt idx="1">
                  <c:v>67386956.090000004</c:v>
                </c:pt>
                <c:pt idx="2">
                  <c:v>58883918.820000008</c:v>
                </c:pt>
                <c:pt idx="3">
                  <c:v>8576856.1899999995</c:v>
                </c:pt>
                <c:pt idx="4">
                  <c:v>39811581.649999999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79-4861-94E6-28112CD8A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53119"/>
        <c:axId val="232154783"/>
        <c:axId val="0"/>
      </c:bar3DChart>
      <c:catAx>
        <c:axId val="232153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4783"/>
        <c:crosses val="autoZero"/>
        <c:auto val="1"/>
        <c:lblAlgn val="ctr"/>
        <c:lblOffset val="100"/>
        <c:noMultiLvlLbl val="0"/>
      </c:catAx>
      <c:valAx>
        <c:axId val="232154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2153119"/>
        <c:crosses val="autoZero"/>
        <c:crossBetween val="between"/>
      </c:valAx>
      <c:spPr>
        <a:gradFill>
          <a:gsLst>
            <a:gs pos="0">
              <a:schemeClr val="accent3">
                <a:lumMod val="5000"/>
                <a:lumOff val="95000"/>
              </a:schemeClr>
            </a:gs>
            <a:gs pos="74000">
              <a:schemeClr val="accent3">
                <a:lumMod val="45000"/>
                <a:lumOff val="55000"/>
              </a:schemeClr>
            </a:gs>
            <a:gs pos="83000">
              <a:schemeClr val="accent3">
                <a:lumMod val="45000"/>
                <a:lumOff val="55000"/>
              </a:schemeClr>
            </a:gs>
            <a:gs pos="100000">
              <a:schemeClr val="accent3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cene3d>
          <a:camera prst="orthographicFront"/>
          <a:lightRig rig="threePt" dir="t"/>
        </a:scene3d>
        <a:sp3d>
          <a:bevelT/>
        </a:sp3d>
      </c:spPr>
    </c:plotArea>
    <c:plotVisOnly val="1"/>
    <c:dispBlanksAs val="gap"/>
    <c:showDLblsOverMax val="0"/>
  </c:chart>
  <c:spPr>
    <a:gradFill>
      <a:gsLst>
        <a:gs pos="0">
          <a:schemeClr val="accent6">
            <a:lumMod val="0"/>
            <a:lumOff val="100000"/>
          </a:schemeClr>
        </a:gs>
        <a:gs pos="35000">
          <a:schemeClr val="accent6">
            <a:lumMod val="0"/>
            <a:lumOff val="100000"/>
          </a:schemeClr>
        </a:gs>
        <a:gs pos="100000">
          <a:schemeClr val="accent6">
            <a:lumMod val="100000"/>
          </a:schemeClr>
        </a:gs>
      </a:gsLst>
      <a:path path="circle">
        <a:fillToRect l="50000" t="-80000" r="50000" b="180000"/>
      </a:path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</xdr:row>
      <xdr:rowOff>98425</xdr:rowOff>
    </xdr:from>
    <xdr:to>
      <xdr:col>1</xdr:col>
      <xdr:colOff>889000</xdr:colOff>
      <xdr:row>4</xdr:row>
      <xdr:rowOff>28575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466725"/>
          <a:ext cx="116205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80</xdr:row>
      <xdr:rowOff>66675</xdr:rowOff>
    </xdr:from>
    <xdr:to>
      <xdr:col>10</xdr:col>
      <xdr:colOff>0</xdr:colOff>
      <xdr:row>95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55B5D553-2E77-44C4-83B6-03ADEF798C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0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31F13ED-5EBF-4463-B60A-7A03480183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1162050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5732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80</xdr:row>
      <xdr:rowOff>66675</xdr:rowOff>
    </xdr:from>
    <xdr:to>
      <xdr:col>11</xdr:col>
      <xdr:colOff>6350</xdr:colOff>
      <xdr:row>95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161925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DDD3168-094E-46F0-8F32-AD035B73A1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161925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24EB8EE-C37D-428E-AB26-CD3C53D855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559D8F34-5E37-437B-B43B-7A96CFC369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76</xdr:row>
      <xdr:rowOff>0</xdr:rowOff>
    </xdr:from>
    <xdr:to>
      <xdr:col>11</xdr:col>
      <xdr:colOff>44450</xdr:colOff>
      <xdr:row>89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F9D0E6-DA24-441C-A0A1-570B1FADC3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E92835A5-30CD-4D3C-9276-09508006110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77</xdr:row>
      <xdr:rowOff>0</xdr:rowOff>
    </xdr:from>
    <xdr:to>
      <xdr:col>11</xdr:col>
      <xdr:colOff>44450</xdr:colOff>
      <xdr:row>90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CA8CF55-1F90-46C9-BC34-8111589D5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5131EAD5-B3F8-41A8-8C1F-4183105EA7B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79</xdr:row>
      <xdr:rowOff>0</xdr:rowOff>
    </xdr:from>
    <xdr:to>
      <xdr:col>11</xdr:col>
      <xdr:colOff>44450</xdr:colOff>
      <xdr:row>92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6BB847-0994-47CE-BCD1-87B4A84CDC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D77694AE-D957-4F38-9B49-9B17862BA5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0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EF89700-D5E0-4C3D-934D-0CB9929407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22225</xdr:rowOff>
    </xdr:from>
    <xdr:to>
      <xdr:col>1</xdr:col>
      <xdr:colOff>533400</xdr:colOff>
      <xdr:row>1</xdr:row>
      <xdr:rowOff>136525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DD9B85F7-5C11-481D-9D71-29797C4F89F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25"/>
          <a:ext cx="11430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0</xdr:rowOff>
    </xdr:from>
    <xdr:to>
      <xdr:col>11</xdr:col>
      <xdr:colOff>44450</xdr:colOff>
      <xdr:row>94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09885E7-74A9-44B6-AFF7-D5182B5E6E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"/>
  <sheetViews>
    <sheetView topLeftCell="A79" workbookViewId="0">
      <selection activeCell="K87" sqref="K87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38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39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52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29.5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23655399</v>
      </c>
      <c r="F9" s="56">
        <f>SUM(F10:F11)</f>
        <v>25884601</v>
      </c>
      <c r="G9" s="56">
        <f>SUM(G10:G11)</f>
        <v>2795228.06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(D10*100)/$D$64</f>
        <v>0.15677727381723108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23654399</v>
      </c>
      <c r="F11" s="19">
        <f>SUM(D11-E11)</f>
        <v>25785601</v>
      </c>
      <c r="G11" s="20">
        <v>2795228.06</v>
      </c>
      <c r="H11" s="21">
        <f>SUM(E11/D11*100)</f>
        <v>47.84465817152104</v>
      </c>
      <c r="I11" s="21">
        <f>SUM(F11/D11*100)</f>
        <v>52.15534182847896</v>
      </c>
      <c r="J11" s="21">
        <f>SUM(G11/E11*100)</f>
        <v>11.816948128760322</v>
      </c>
      <c r="K11" s="22">
        <f>(D11*100)/$D$64</f>
        <v>77.510684175239049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101414.88</v>
      </c>
      <c r="F12" s="56">
        <f t="shared" ref="F12:G12" si="0">SUM(F13:F14)</f>
        <v>1118585.1200000001</v>
      </c>
      <c r="G12" s="56">
        <f t="shared" si="0"/>
        <v>101412.88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101414.88</v>
      </c>
      <c r="F13" s="50">
        <f>SUM(D13-E13)</f>
        <v>1118585.1200000001</v>
      </c>
      <c r="G13" s="51">
        <v>101412.88</v>
      </c>
      <c r="H13" s="53">
        <f t="shared" ref="H13:H64" si="1">SUM(E13/D13*100)</f>
        <v>8.3126950819672132</v>
      </c>
      <c r="I13" s="53">
        <f t="shared" ref="I13:J64" si="2">SUM(F13/D13*100)</f>
        <v>91.687304918032794</v>
      </c>
      <c r="J13" s="53">
        <f>SUM(G13/E13*100)</f>
        <v>99.998027902808744</v>
      </c>
      <c r="K13" s="54">
        <f>(D13*100)/$D$64</f>
        <v>1.9126827405702194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(D14*100)/$D$64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62314</v>
      </c>
      <c r="F15" s="56">
        <f t="shared" ref="F15:G15" si="3">SUM(F16:F17)</f>
        <v>537686</v>
      </c>
      <c r="G15" s="56">
        <f t="shared" si="3"/>
        <v>56149.41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3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(D16*100)/$D$64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62314</v>
      </c>
      <c r="F17" s="19">
        <f t="shared" si="4"/>
        <v>537686</v>
      </c>
      <c r="G17" s="20">
        <v>56149.41</v>
      </c>
      <c r="H17" s="21">
        <f t="shared" si="1"/>
        <v>10.385666666666667</v>
      </c>
      <c r="I17" s="21">
        <f t="shared" si="2"/>
        <v>89.614333333333335</v>
      </c>
      <c r="J17" s="21">
        <f t="shared" si="2"/>
        <v>90.10721507205443</v>
      </c>
      <c r="K17" s="22">
        <f>(D17*100)/$D$64</f>
        <v>0.94066364290338655</v>
      </c>
    </row>
    <row r="18" spans="1:11" ht="15" thickBot="1" x14ac:dyDescent="0.4">
      <c r="A18" s="114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638675.16</v>
      </c>
      <c r="F18" s="56">
        <f>SUM(F19:F21)</f>
        <v>4381494.84</v>
      </c>
      <c r="G18" s="56">
        <f>SUM(G19:G21)</f>
        <v>229962.55000000002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405988.51</v>
      </c>
      <c r="F19" s="50">
        <f t="shared" si="4"/>
        <v>3213921.49</v>
      </c>
      <c r="G19" s="51">
        <v>85358.1</v>
      </c>
      <c r="H19" s="53">
        <f t="shared" si="1"/>
        <v>11.215431046628231</v>
      </c>
      <c r="I19" s="53">
        <f t="shared" si="2"/>
        <v>88.784568953371775</v>
      </c>
      <c r="J19" s="53">
        <f t="shared" si="2"/>
        <v>21.024757572572682</v>
      </c>
      <c r="K19" s="54">
        <f>(D19*100)/$D$64</f>
        <v>5.6751962126373297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(D20*100)/$D$64</f>
        <v>4.0762091192480084E-4</v>
      </c>
    </row>
    <row r="21" spans="1:11" ht="15" thickBot="1" x14ac:dyDescent="0.4">
      <c r="A21" s="116"/>
      <c r="B21" s="66" t="s">
        <v>43</v>
      </c>
      <c r="C21" s="67">
        <v>1400000</v>
      </c>
      <c r="D21" s="67">
        <v>1400000</v>
      </c>
      <c r="E21" s="91">
        <v>232686.65</v>
      </c>
      <c r="F21" s="69">
        <f t="shared" si="4"/>
        <v>1167313.3500000001</v>
      </c>
      <c r="G21" s="91">
        <v>144604.45000000001</v>
      </c>
      <c r="H21" s="21">
        <f t="shared" si="1"/>
        <v>16.620474999999999</v>
      </c>
      <c r="I21" s="21">
        <f t="shared" si="2"/>
        <v>83.379525000000015</v>
      </c>
      <c r="J21" s="21">
        <f t="shared" si="2"/>
        <v>62.145572167548082</v>
      </c>
      <c r="K21" s="74">
        <f>(D21*100)/$D$64</f>
        <v>2.1948818334412352</v>
      </c>
    </row>
    <row r="22" spans="1:11" ht="15" thickBot="1" x14ac:dyDescent="0.4">
      <c r="A22" s="114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3110.82</v>
      </c>
      <c r="F22" s="56">
        <f>SUM(F23:F25)</f>
        <v>901773.17999999993</v>
      </c>
      <c r="G22" s="64">
        <f>SUM(G23:G25)</f>
        <v>91.82</v>
      </c>
      <c r="H22" s="57"/>
      <c r="I22" s="57"/>
      <c r="J22" s="57"/>
      <c r="K22" s="62"/>
    </row>
    <row r="23" spans="1:11" x14ac:dyDescent="0.35">
      <c r="A23" s="115"/>
      <c r="B23" s="59" t="s">
        <v>44</v>
      </c>
      <c r="C23" s="60">
        <v>300000</v>
      </c>
      <c r="D23" s="60">
        <v>300000</v>
      </c>
      <c r="E23" s="51">
        <v>3108.82</v>
      </c>
      <c r="F23" s="50">
        <f t="shared" si="4"/>
        <v>296891.18</v>
      </c>
      <c r="G23" s="51">
        <v>91.82</v>
      </c>
      <c r="H23" s="53">
        <f t="shared" si="1"/>
        <v>1.0362733333333334</v>
      </c>
      <c r="I23" s="53">
        <f t="shared" si="2"/>
        <v>98.963726666666659</v>
      </c>
      <c r="J23" s="65">
        <f t="shared" si="2"/>
        <v>2.9535322083620148</v>
      </c>
      <c r="K23" s="54">
        <f>(D23*100)/$D$64</f>
        <v>0.47033182145169328</v>
      </c>
    </row>
    <row r="24" spans="1:11" ht="15" thickBot="1" x14ac:dyDescent="0.4">
      <c r="A24" s="115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(D24*100)/$D$64</f>
        <v>0.62710909526892433</v>
      </c>
    </row>
    <row r="25" spans="1:11" ht="15" thickBot="1" x14ac:dyDescent="0.4">
      <c r="A25" s="116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(D25*100)/$D$64</f>
        <v>0.32121154968769577</v>
      </c>
    </row>
    <row r="26" spans="1:11" ht="15" thickBot="1" x14ac:dyDescent="0.4">
      <c r="A26" s="114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0</v>
      </c>
      <c r="F26" s="56">
        <f t="shared" ref="F26:G26" si="5">SUM(F27:F29)</f>
        <v>305090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15"/>
      <c r="B27" s="59" t="s">
        <v>47</v>
      </c>
      <c r="C27" s="60">
        <v>300000</v>
      </c>
      <c r="D27" s="60">
        <v>300000</v>
      </c>
      <c r="E27" s="51">
        <v>0</v>
      </c>
      <c r="F27" s="50">
        <f t="shared" si="4"/>
        <v>300000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(D27*100)/$D$64</f>
        <v>0.47033182145169328</v>
      </c>
    </row>
    <row r="28" spans="1:11" x14ac:dyDescent="0.35">
      <c r="A28" s="115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(D28*100)/$D$64</f>
        <v>1.5677727381723109E-3</v>
      </c>
    </row>
    <row r="29" spans="1:11" ht="15" thickBot="1" x14ac:dyDescent="0.4">
      <c r="A29" s="116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(D29*100)/$D$64</f>
        <v>6.4121904991247518E-3</v>
      </c>
    </row>
    <row r="30" spans="1:11" ht="15" thickBot="1" x14ac:dyDescent="0.4">
      <c r="A30" s="114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16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(D31*100)/$D$64</f>
        <v>0.15677727381723108</v>
      </c>
    </row>
    <row r="32" spans="1:11" ht="15" thickBot="1" x14ac:dyDescent="0.4">
      <c r="A32" s="114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16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(D33*100)/$D$64</f>
        <v>0.47033182145169328</v>
      </c>
    </row>
    <row r="34" spans="1:11" ht="15" thickBot="1" x14ac:dyDescent="0.4">
      <c r="A34" s="117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18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(D35*100)/$D$64</f>
        <v>0.31355454763446217</v>
      </c>
    </row>
    <row r="36" spans="1:11" x14ac:dyDescent="0.35">
      <c r="A36" s="118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(D36*100)/$D$64</f>
        <v>1.567772738172311E-2</v>
      </c>
    </row>
    <row r="37" spans="1:11" ht="15" thickBot="1" x14ac:dyDescent="0.4">
      <c r="A37" s="119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(D37*100)/$D$64</f>
        <v>0</v>
      </c>
    </row>
    <row r="38" spans="1:11" ht="15" thickBot="1" x14ac:dyDescent="0.4">
      <c r="A38" s="114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15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(D39*100)/$D$64</f>
        <v>7.8388636908615542E-2</v>
      </c>
    </row>
    <row r="40" spans="1:11" ht="15" thickBot="1" x14ac:dyDescent="0.4">
      <c r="A40" s="116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(D40*100)/$D$64</f>
        <v>7.8388636908615542E-2</v>
      </c>
    </row>
    <row r="41" spans="1:11" ht="15" thickBot="1" x14ac:dyDescent="0.4">
      <c r="A41" s="114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(D42*100)/$D$64</f>
        <v>0.15677727381723108</v>
      </c>
    </row>
    <row r="43" spans="1:11" ht="15" thickBot="1" x14ac:dyDescent="0.4">
      <c r="A43" s="116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(D43*100)/$D$64</f>
        <v>7.8388636908615542E-2</v>
      </c>
    </row>
    <row r="44" spans="1:11" ht="15" thickBot="1" x14ac:dyDescent="0.4">
      <c r="A44" s="114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0</v>
      </c>
      <c r="F44" s="56">
        <f t="shared" ref="F44:G44" si="11">SUM(F45:F47)</f>
        <v>750000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(D45*100)/$D$64</f>
        <v>0.94066364290338655</v>
      </c>
    </row>
    <row r="46" spans="1:11" x14ac:dyDescent="0.35">
      <c r="A46" s="115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(D46*100)/$D$64</f>
        <v>0</v>
      </c>
    </row>
    <row r="47" spans="1:11" ht="15" thickBot="1" x14ac:dyDescent="0.4">
      <c r="A47" s="116"/>
      <c r="B47" s="26" t="s">
        <v>48</v>
      </c>
      <c r="C47" s="17">
        <v>150000</v>
      </c>
      <c r="D47" s="17">
        <v>150000</v>
      </c>
      <c r="E47" s="19">
        <v>0</v>
      </c>
      <c r="F47" s="19">
        <f t="shared" si="4"/>
        <v>150000</v>
      </c>
      <c r="G47" s="34">
        <v>0</v>
      </c>
      <c r="H47" s="21">
        <f t="shared" si="1"/>
        <v>0</v>
      </c>
      <c r="I47" s="21">
        <f t="shared" si="2"/>
        <v>100</v>
      </c>
      <c r="J47" s="33" t="e">
        <f t="shared" si="2"/>
        <v>#DIV/0!</v>
      </c>
      <c r="K47" s="22">
        <f>(D47*100)/$D$64</f>
        <v>0.23516591072584664</v>
      </c>
    </row>
    <row r="48" spans="1:11" ht="15" thickBot="1" x14ac:dyDescent="0.4">
      <c r="A48" s="114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38003</v>
      </c>
      <c r="F48" s="56">
        <f t="shared" ref="F48:G48" si="12">SUM(F49:F51)</f>
        <v>1496608</v>
      </c>
      <c r="G48" s="56">
        <f t="shared" si="12"/>
        <v>0</v>
      </c>
      <c r="H48" s="57"/>
      <c r="I48" s="57"/>
      <c r="J48" s="57"/>
      <c r="K48" s="62"/>
    </row>
    <row r="49" spans="1:11" x14ac:dyDescent="0.35">
      <c r="A49" s="115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(D49*100)/$D$64</f>
        <v>1.6461613750809265</v>
      </c>
    </row>
    <row r="50" spans="1:11" x14ac:dyDescent="0.35">
      <c r="A50" s="115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(D50*100)/$D$64</f>
        <v>0</v>
      </c>
    </row>
    <row r="51" spans="1:11" ht="15" thickBot="1" x14ac:dyDescent="0.4">
      <c r="A51" s="116"/>
      <c r="B51" s="26" t="s">
        <v>48</v>
      </c>
      <c r="C51" s="17">
        <v>484611</v>
      </c>
      <c r="D51" s="17">
        <v>484611</v>
      </c>
      <c r="E51" s="20">
        <v>38003</v>
      </c>
      <c r="F51" s="19">
        <f t="shared" si="4"/>
        <v>446608</v>
      </c>
      <c r="G51" s="20">
        <v>0</v>
      </c>
      <c r="H51" s="21">
        <f t="shared" si="1"/>
        <v>7.8419598399541073</v>
      </c>
      <c r="I51" s="21">
        <f t="shared" si="2"/>
        <v>92.1580401600459</v>
      </c>
      <c r="J51" s="33">
        <f t="shared" si="2"/>
        <v>0</v>
      </c>
      <c r="K51" s="22">
        <f>(D51*100)/$D$64</f>
        <v>0.75975991441842172</v>
      </c>
    </row>
    <row r="52" spans="1:11" ht="15" thickBot="1" x14ac:dyDescent="0.4">
      <c r="A52" s="117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18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(D53*100)/$D$64</f>
        <v>0.15677727381723108</v>
      </c>
    </row>
    <row r="54" spans="1:11" ht="15" thickBot="1" x14ac:dyDescent="0.4">
      <c r="A54" s="119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(D54*100)/$D$64</f>
        <v>0</v>
      </c>
    </row>
    <row r="55" spans="1:11" ht="15" thickBot="1" x14ac:dyDescent="0.4">
      <c r="A55" s="114">
        <v>123</v>
      </c>
      <c r="B55" s="55" t="s">
        <v>15</v>
      </c>
      <c r="C55" s="56">
        <f>SUM(C56:C57)</f>
        <v>150000</v>
      </c>
      <c r="D55" s="56">
        <f>SUM(D56:D57)</f>
        <v>150000</v>
      </c>
      <c r="E55" s="64">
        <f>SUM(E56:E57)</f>
        <v>0</v>
      </c>
      <c r="F55" s="64">
        <f>SUM(F56:F57)</f>
        <v>150000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15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(D56*100)/$D$64</f>
        <v>0.15677727381723108</v>
      </c>
    </row>
    <row r="57" spans="1:11" ht="15" thickBot="1" x14ac:dyDescent="0.4">
      <c r="A57" s="116"/>
      <c r="B57" s="26" t="s">
        <v>48</v>
      </c>
      <c r="C57" s="17">
        <v>50000</v>
      </c>
      <c r="D57" s="17">
        <v>50000</v>
      </c>
      <c r="E57" s="34">
        <v>0</v>
      </c>
      <c r="F57" s="34">
        <f t="shared" si="4"/>
        <v>50000</v>
      </c>
      <c r="G57" s="18">
        <v>0</v>
      </c>
      <c r="H57" s="21">
        <f t="shared" si="1"/>
        <v>0</v>
      </c>
      <c r="I57" s="21">
        <f t="shared" si="2"/>
        <v>100</v>
      </c>
      <c r="J57" s="33" t="e">
        <f t="shared" si="2"/>
        <v>#DIV/0!</v>
      </c>
      <c r="K57" s="22">
        <f>(D57*100)/$D$64</f>
        <v>7.8388636908615542E-2</v>
      </c>
    </row>
    <row r="58" spans="1:11" ht="15" thickBot="1" x14ac:dyDescent="0.4">
      <c r="A58" s="114">
        <v>117</v>
      </c>
      <c r="B58" s="55" t="s">
        <v>16</v>
      </c>
      <c r="C58" s="56">
        <f>SUM(C59:C60)</f>
        <v>2500000</v>
      </c>
      <c r="D58" s="64">
        <f>SUM(D59:D60)</f>
        <v>2500000</v>
      </c>
      <c r="E58" s="64">
        <f>SUM(E59:E60)</f>
        <v>0</v>
      </c>
      <c r="F58" s="64">
        <f t="shared" ref="F58:G58" si="13">SUM(F59:F60)</f>
        <v>2500000</v>
      </c>
      <c r="G58" s="64">
        <f t="shared" si="13"/>
        <v>0</v>
      </c>
      <c r="H58" s="57"/>
      <c r="I58" s="57"/>
      <c r="J58" s="57"/>
      <c r="K58" s="62"/>
    </row>
    <row r="59" spans="1:11" x14ac:dyDescent="0.35">
      <c r="A59" s="115"/>
      <c r="B59" s="47" t="s">
        <v>42</v>
      </c>
      <c r="C59" s="84">
        <v>0</v>
      </c>
      <c r="D59" s="48">
        <v>0</v>
      </c>
      <c r="E59" s="85">
        <v>0</v>
      </c>
      <c r="F59" s="80">
        <f t="shared" si="4"/>
        <v>0</v>
      </c>
      <c r="G59" s="85">
        <v>0</v>
      </c>
      <c r="H59" s="53" t="e">
        <f t="shared" si="1"/>
        <v>#DIV/0!</v>
      </c>
      <c r="I59" s="53" t="e">
        <f t="shared" si="2"/>
        <v>#DIV/0!</v>
      </c>
      <c r="J59" s="65" t="e">
        <f t="shared" si="2"/>
        <v>#DIV/0!</v>
      </c>
      <c r="K59" s="54">
        <f>(D59*100)/$D$64</f>
        <v>0</v>
      </c>
    </row>
    <row r="60" spans="1:11" ht="15" thickBot="1" x14ac:dyDescent="0.4">
      <c r="A60" s="116"/>
      <c r="B60" s="36" t="s">
        <v>47</v>
      </c>
      <c r="C60" s="17">
        <v>2500000</v>
      </c>
      <c r="D60" s="17">
        <v>2500000</v>
      </c>
      <c r="E60" s="34">
        <v>0</v>
      </c>
      <c r="F60" s="19">
        <f t="shared" si="4"/>
        <v>2500000</v>
      </c>
      <c r="G60" s="34">
        <v>0</v>
      </c>
      <c r="H60" s="32">
        <f t="shared" si="1"/>
        <v>0</v>
      </c>
      <c r="I60" s="37">
        <f t="shared" si="2"/>
        <v>100</v>
      </c>
      <c r="J60" s="33" t="e">
        <f t="shared" si="2"/>
        <v>#DIV/0!</v>
      </c>
      <c r="K60" s="22">
        <f>(D60*100)/$D$64</f>
        <v>3.9194318454307773</v>
      </c>
    </row>
    <row r="61" spans="1:11" ht="15" thickBot="1" x14ac:dyDescent="0.4">
      <c r="A61" s="114">
        <v>750</v>
      </c>
      <c r="B61" s="55" t="s">
        <v>34</v>
      </c>
      <c r="C61" s="81">
        <f>SUM(C62:C63)</f>
        <v>300000</v>
      </c>
      <c r="D61" s="82">
        <f>SUM(D62:D63)</f>
        <v>300000</v>
      </c>
      <c r="E61" s="56">
        <f>SUM(E62:E63)</f>
        <v>1017</v>
      </c>
      <c r="F61" s="56">
        <f t="shared" ref="F61:G61" si="14">SUM(F62:F63)</f>
        <v>298983</v>
      </c>
      <c r="G61" s="64">
        <f t="shared" si="14"/>
        <v>0</v>
      </c>
      <c r="H61" s="89"/>
      <c r="I61" s="89"/>
      <c r="J61" s="90"/>
      <c r="K61" s="62"/>
    </row>
    <row r="62" spans="1:11" x14ac:dyDescent="0.35">
      <c r="A62" s="115"/>
      <c r="B62" s="86" t="s">
        <v>51</v>
      </c>
      <c r="C62" s="87">
        <v>100000</v>
      </c>
      <c r="D62" s="87">
        <v>100000</v>
      </c>
      <c r="E62" s="88">
        <v>1017</v>
      </c>
      <c r="F62" s="50">
        <f t="shared" si="4"/>
        <v>98983</v>
      </c>
      <c r="G62" s="51">
        <v>0</v>
      </c>
      <c r="H62" s="53">
        <f t="shared" si="1"/>
        <v>1.0170000000000001</v>
      </c>
      <c r="I62" s="53">
        <f t="shared" si="2"/>
        <v>98.983000000000004</v>
      </c>
      <c r="J62" s="65">
        <f t="shared" si="2"/>
        <v>0</v>
      </c>
      <c r="K62" s="54">
        <f>(D62*100)/$D$64</f>
        <v>0.15677727381723108</v>
      </c>
    </row>
    <row r="63" spans="1:11" ht="15" thickBot="1" x14ac:dyDescent="0.4">
      <c r="A63" s="116"/>
      <c r="B63" s="26" t="s">
        <v>47</v>
      </c>
      <c r="C63" s="17">
        <v>200000</v>
      </c>
      <c r="D63" s="17">
        <v>200000</v>
      </c>
      <c r="E63" s="34">
        <v>0</v>
      </c>
      <c r="F63" s="19">
        <f t="shared" si="4"/>
        <v>200000</v>
      </c>
      <c r="G63" s="35">
        <v>0</v>
      </c>
      <c r="H63" s="32">
        <f t="shared" si="1"/>
        <v>0</v>
      </c>
      <c r="I63" s="21">
        <f t="shared" si="2"/>
        <v>100</v>
      </c>
      <c r="J63" s="33" t="e">
        <f t="shared" si="2"/>
        <v>#DIV/0!</v>
      </c>
      <c r="K63" s="22">
        <f>SUM(D63/D64)*100</f>
        <v>0.31355454763446217</v>
      </c>
    </row>
    <row r="64" spans="1:11" ht="14.25" customHeight="1" thickBot="1" x14ac:dyDescent="0.4">
      <c r="A64" s="38" t="s">
        <v>35</v>
      </c>
      <c r="B64" s="39" t="s">
        <v>20</v>
      </c>
      <c r="C64" s="40">
        <f>SUM(C9+C12,C15,C18,C22,C26,C30,C32,C34,C38,C41,C44,C48,C52,C55,C58+C61)</f>
        <v>63784755</v>
      </c>
      <c r="D64" s="40">
        <f>SUM(D9+D12,D15,D18,D22,D26,D30,D32,D34,D38,D41,D44,D48,D52,D55,D58+D61)</f>
        <v>63784755</v>
      </c>
      <c r="E64" s="40">
        <f>SUM(E9+E12,E15,E18,E22,E26,E30,E32,E34,E38,E41,E44,E48,E52,E55,E58+E61)</f>
        <v>24499944.859999999</v>
      </c>
      <c r="F64" s="40">
        <f>SUM(F9+F12,F15,F18,F22,F26,F30,F32,F34,F38,F41,F44,F48,F52,F55,F58+F61)</f>
        <v>39284810.140000001</v>
      </c>
      <c r="G64" s="40">
        <f>SUM(G9+G12,G15,G18,G22,G26,G30,G32,G34,G38,G41,G44,G48,G52,G55,G58+G61)</f>
        <v>3182844.7199999997</v>
      </c>
      <c r="H64" s="41">
        <f t="shared" si="1"/>
        <v>38.410345638232833</v>
      </c>
      <c r="I64" s="41">
        <f t="shared" si="2"/>
        <v>61.589654361767167</v>
      </c>
      <c r="J64" s="41">
        <f t="shared" si="2"/>
        <v>12.991232177001724</v>
      </c>
      <c r="K64" s="42">
        <f>SUM(K9:K63)</f>
        <v>99.999999999999957</v>
      </c>
    </row>
    <row r="65" spans="1:11" x14ac:dyDescent="0.35">
      <c r="A65" s="1"/>
      <c r="B65" s="15" t="s">
        <v>54</v>
      </c>
      <c r="C65" s="1"/>
    </row>
    <row r="66" spans="1:11" x14ac:dyDescent="0.35">
      <c r="A66" s="1"/>
      <c r="B66" s="15" t="s">
        <v>37</v>
      </c>
      <c r="C66" s="1"/>
      <c r="E66" t="s">
        <v>36</v>
      </c>
    </row>
    <row r="67" spans="1:11" x14ac:dyDescent="0.35">
      <c r="A67" s="44"/>
      <c r="B67" s="45" t="s">
        <v>40</v>
      </c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1:A43"/>
    <mergeCell ref="F7:F8"/>
    <mergeCell ref="G7:G8"/>
    <mergeCell ref="A9:A11"/>
    <mergeCell ref="A12:A14"/>
    <mergeCell ref="A15:A17"/>
    <mergeCell ref="A30:A31"/>
    <mergeCell ref="A26:A29"/>
    <mergeCell ref="A32:A33"/>
    <mergeCell ref="A34:A37"/>
    <mergeCell ref="A38:A40"/>
    <mergeCell ref="A18:A21"/>
    <mergeCell ref="A22:A25"/>
    <mergeCell ref="A44:A47"/>
    <mergeCell ref="A48:A51"/>
    <mergeCell ref="A58:A60"/>
    <mergeCell ref="A61:A63"/>
    <mergeCell ref="A52:A54"/>
    <mergeCell ref="A55:A57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0517E-A4D9-44F3-8245-15EF6F78770E}">
  <dimension ref="A1:K78"/>
  <sheetViews>
    <sheetView tabSelected="1" topLeftCell="A28" workbookViewId="0">
      <selection activeCell="E74" sqref="E74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78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49465000</v>
      </c>
      <c r="E9" s="56">
        <f>SUM(E10:E11)</f>
        <v>49229147.469999999</v>
      </c>
      <c r="F9" s="56">
        <f>SUM(F10:F11)</f>
        <v>235852.53000000119</v>
      </c>
      <c r="G9" s="56">
        <f>SUM(G10:G11)</f>
        <v>37632327.079999998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25000</v>
      </c>
      <c r="E10" s="49">
        <v>1000</v>
      </c>
      <c r="F10" s="50">
        <f>SUM(D10-E10)</f>
        <v>24000</v>
      </c>
      <c r="G10" s="51">
        <v>0</v>
      </c>
      <c r="H10" s="52">
        <f>SUM(E10/D10*100)</f>
        <v>4</v>
      </c>
      <c r="I10" s="53">
        <f>SUM(F10/D10*100)</f>
        <v>96</v>
      </c>
      <c r="J10" s="53">
        <f>SUM(G10/E10*100)</f>
        <v>0</v>
      </c>
      <c r="K10" s="54">
        <f>(D10*100)/$D$75</f>
        <v>3.6220022415323003E-2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49228147.469999999</v>
      </c>
      <c r="F11" s="19">
        <f>SUM(D11-E11)</f>
        <v>211852.53000000119</v>
      </c>
      <c r="G11" s="20">
        <v>37632327.079999998</v>
      </c>
      <c r="H11" s="21">
        <f>SUM(E11/D11*100)</f>
        <v>99.571495691747572</v>
      </c>
      <c r="I11" s="21">
        <f>SUM(F11/D11*100)</f>
        <v>0.42850430825242963</v>
      </c>
      <c r="J11" s="21">
        <f>SUM(G11/E11*100)</f>
        <v>76.444735408606263</v>
      </c>
      <c r="K11" s="22">
        <f>(D11*100)/$D$75</f>
        <v>71.628716328542765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1065193.42</v>
      </c>
      <c r="F12" s="56">
        <f t="shared" ref="F12:G12" si="0">SUM(F13:F14)</f>
        <v>154806.58000000007</v>
      </c>
      <c r="G12" s="56">
        <f t="shared" si="0"/>
        <v>1050816.2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1065193.42</v>
      </c>
      <c r="F13" s="50">
        <f>SUM(D13-E13)</f>
        <v>154806.58000000007</v>
      </c>
      <c r="G13" s="51">
        <v>1050816.2</v>
      </c>
      <c r="H13" s="53">
        <f t="shared" ref="H13:I75" si="1">SUM(E13/D13*100)</f>
        <v>87.31093606557377</v>
      </c>
      <c r="I13" s="53">
        <f t="shared" ref="I13:J75" si="2">SUM(F13/D13*100)</f>
        <v>12.689063934426237</v>
      </c>
      <c r="J13" s="53">
        <f>SUM(G13/E13*100)</f>
        <v>98.650271422067178</v>
      </c>
      <c r="K13" s="54">
        <f>(D13*100)/$D$75</f>
        <v>1.7675370938677626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(D14*100)/$D$75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365000</v>
      </c>
      <c r="E15" s="56">
        <f>SUM(E16:E17)</f>
        <v>118107.14</v>
      </c>
      <c r="F15" s="56">
        <f t="shared" ref="F15:G15" si="3">SUM(F16:F17)</f>
        <v>246892.86</v>
      </c>
      <c r="G15" s="56">
        <f t="shared" si="3"/>
        <v>86886.78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(D16*100)/$D$75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365000</v>
      </c>
      <c r="E17" s="20">
        <v>118107.14</v>
      </c>
      <c r="F17" s="19">
        <f t="shared" si="4"/>
        <v>246892.86</v>
      </c>
      <c r="G17" s="20">
        <v>86886.78</v>
      </c>
      <c r="H17" s="21">
        <f t="shared" si="1"/>
        <v>32.358120547945205</v>
      </c>
      <c r="I17" s="21">
        <f t="shared" si="2"/>
        <v>67.641879452054781</v>
      </c>
      <c r="J17" s="21">
        <f t="shared" si="2"/>
        <v>73.566068909974447</v>
      </c>
      <c r="K17" s="22">
        <f>(D17*100)/$D$75</f>
        <v>0.52881232726371585</v>
      </c>
    </row>
    <row r="18" spans="1:11" ht="15" thickBot="1" x14ac:dyDescent="0.4">
      <c r="A18" s="114">
        <v>49</v>
      </c>
      <c r="B18" s="63" t="s">
        <v>30</v>
      </c>
      <c r="C18" s="64">
        <f>SUM(C19:C22)</f>
        <v>5020170</v>
      </c>
      <c r="D18" s="56">
        <f>SUM(D19:D22)</f>
        <v>8670888.4199999999</v>
      </c>
      <c r="E18" s="56">
        <f>SUM(E19:E22)</f>
        <v>7872798.8100000005</v>
      </c>
      <c r="F18" s="56">
        <f>SUM(F19:F22)</f>
        <v>798089.60999999987</v>
      </c>
      <c r="G18" s="56">
        <f>SUM(G19:G22)</f>
        <v>7048592.8500000006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3619024.04</v>
      </c>
      <c r="F19" s="50">
        <f t="shared" si="4"/>
        <v>885.95999999996275</v>
      </c>
      <c r="G19" s="51">
        <v>3500293.43</v>
      </c>
      <c r="H19" s="53">
        <f t="shared" si="1"/>
        <v>99.975525358365275</v>
      </c>
      <c r="I19" s="53">
        <f t="shared" si="2"/>
        <v>2.4474641634735748E-2</v>
      </c>
      <c r="J19" s="53">
        <f t="shared" si="2"/>
        <v>96.719264401460009</v>
      </c>
      <c r="K19" s="54">
        <f>(D19*100)/$D$75</f>
        <v>5.2445288536580756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/>
      <c r="F20" s="19">
        <f t="shared" si="4"/>
        <v>260</v>
      </c>
      <c r="G20" s="20">
        <v>0</v>
      </c>
      <c r="H20" s="53">
        <f t="shared" si="1"/>
        <v>0</v>
      </c>
      <c r="I20" s="53">
        <f t="shared" si="2"/>
        <v>100</v>
      </c>
      <c r="J20" s="21" t="e">
        <f t="shared" si="2"/>
        <v>#DIV/0!</v>
      </c>
      <c r="K20" s="22">
        <f>(D20*100)/$D$75</f>
        <v>3.7668823311935923E-4</v>
      </c>
    </row>
    <row r="21" spans="1:11" ht="15" thickBot="1" x14ac:dyDescent="0.4">
      <c r="A21" s="115"/>
      <c r="B21" s="66" t="s">
        <v>66</v>
      </c>
      <c r="C21" s="67"/>
      <c r="D21" s="67">
        <v>1013240.42</v>
      </c>
      <c r="E21" s="91">
        <v>1029197.42</v>
      </c>
      <c r="F21" s="19">
        <f t="shared" si="4"/>
        <v>-15957</v>
      </c>
      <c r="G21" s="91">
        <v>1008318.29</v>
      </c>
      <c r="H21" s="21">
        <f t="shared" si="1"/>
        <v>101.5748483464566</v>
      </c>
      <c r="I21" s="21">
        <f t="shared" si="2"/>
        <v>-1.5748483464566088</v>
      </c>
      <c r="J21" s="21">
        <f t="shared" si="2"/>
        <v>97.971319244076611</v>
      </c>
      <c r="K21" s="22">
        <f>(D21*100)/$D$75</f>
        <v>1.4679836289804518</v>
      </c>
    </row>
    <row r="22" spans="1:11" ht="15" thickBot="1" x14ac:dyDescent="0.4">
      <c r="A22" s="116"/>
      <c r="B22" s="66" t="s">
        <v>44</v>
      </c>
      <c r="C22" s="67">
        <v>1400000</v>
      </c>
      <c r="D22" s="67">
        <v>4037478</v>
      </c>
      <c r="E22" s="91">
        <v>3224577.35</v>
      </c>
      <c r="F22" s="69">
        <f t="shared" si="4"/>
        <v>812900.64999999991</v>
      </c>
      <c r="G22" s="91">
        <v>2539981.13</v>
      </c>
      <c r="H22" s="21">
        <f t="shared" si="1"/>
        <v>79.866128063112669</v>
      </c>
      <c r="I22" s="21">
        <f t="shared" si="2"/>
        <v>20.133871936887331</v>
      </c>
      <c r="J22" s="21">
        <f t="shared" si="2"/>
        <v>78.769427875563281</v>
      </c>
      <c r="K22" s="74">
        <f>(D22*100)/$D$75</f>
        <v>5.8495017464549397</v>
      </c>
    </row>
    <row r="23" spans="1:11" ht="15" thickBot="1" x14ac:dyDescent="0.4">
      <c r="A23" s="114">
        <v>124</v>
      </c>
      <c r="B23" s="55" t="s">
        <v>31</v>
      </c>
      <c r="C23" s="64">
        <f>SUM(C24:C27)</f>
        <v>904884</v>
      </c>
      <c r="D23" s="56">
        <f>SUM(D24:D27)</f>
        <v>1304884</v>
      </c>
      <c r="E23" s="56">
        <f>SUM(E24:E27)</f>
        <v>533065</v>
      </c>
      <c r="F23" s="56">
        <f>SUM(F24:F27)</f>
        <v>771819</v>
      </c>
      <c r="G23" s="64">
        <f>SUM(G24:G27)</f>
        <v>439436.85</v>
      </c>
      <c r="H23" s="57"/>
      <c r="I23" s="57"/>
      <c r="J23" s="57"/>
      <c r="K23" s="62"/>
    </row>
    <row r="24" spans="1:11" x14ac:dyDescent="0.35">
      <c r="A24" s="115"/>
      <c r="B24" s="59" t="s">
        <v>44</v>
      </c>
      <c r="C24" s="60">
        <v>300000</v>
      </c>
      <c r="D24" s="60">
        <v>600000</v>
      </c>
      <c r="E24" s="51">
        <v>371281.5</v>
      </c>
      <c r="F24" s="50">
        <f t="shared" si="4"/>
        <v>228718.5</v>
      </c>
      <c r="G24" s="51">
        <v>355343.85</v>
      </c>
      <c r="H24" s="53">
        <f t="shared" si="1"/>
        <v>61.880250000000004</v>
      </c>
      <c r="I24" s="53">
        <f t="shared" si="2"/>
        <v>38.119750000000003</v>
      </c>
      <c r="J24" s="65">
        <f t="shared" si="2"/>
        <v>95.707394524100977</v>
      </c>
      <c r="K24" s="54">
        <f>(D24*100)/$D$75</f>
        <v>0.86928053796775206</v>
      </c>
    </row>
    <row r="25" spans="1:11" ht="15" thickBot="1" x14ac:dyDescent="0.4">
      <c r="A25" s="115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(D25*100)/$D$75</f>
        <v>0.57952035864516804</v>
      </c>
    </row>
    <row r="26" spans="1:11" ht="15" thickBot="1" x14ac:dyDescent="0.4">
      <c r="A26" s="115"/>
      <c r="B26" s="66" t="s">
        <v>66</v>
      </c>
      <c r="C26" s="67"/>
      <c r="D26" s="67">
        <v>100000</v>
      </c>
      <c r="E26" s="91">
        <v>18000</v>
      </c>
      <c r="F26" s="19">
        <f t="shared" si="4"/>
        <v>82000</v>
      </c>
      <c r="G26" s="20">
        <v>16000</v>
      </c>
      <c r="H26" s="32">
        <f t="shared" si="1"/>
        <v>18</v>
      </c>
      <c r="I26" s="21">
        <f t="shared" si="2"/>
        <v>82</v>
      </c>
      <c r="J26" s="33">
        <f t="shared" si="2"/>
        <v>88.888888888888886</v>
      </c>
      <c r="K26" s="22">
        <f>(D26*100)/$D$75</f>
        <v>0.14488008966129201</v>
      </c>
    </row>
    <row r="27" spans="1:11" ht="15" thickBot="1" x14ac:dyDescent="0.4">
      <c r="A27" s="116"/>
      <c r="B27" s="66" t="s">
        <v>50</v>
      </c>
      <c r="C27" s="67">
        <v>204884</v>
      </c>
      <c r="D27" s="67">
        <v>204884</v>
      </c>
      <c r="E27" s="91">
        <v>143783.5</v>
      </c>
      <c r="F27" s="69">
        <f t="shared" si="4"/>
        <v>61100.5</v>
      </c>
      <c r="G27" s="91">
        <v>68093</v>
      </c>
      <c r="H27" s="32">
        <f t="shared" si="1"/>
        <v>70.178003162765265</v>
      </c>
      <c r="I27" s="21">
        <f t="shared" si="2"/>
        <v>29.821996837234728</v>
      </c>
      <c r="J27" s="33">
        <f t="shared" si="2"/>
        <v>47.35800700358525</v>
      </c>
      <c r="K27" s="74">
        <f>(D27*100)/$D$75</f>
        <v>0.29683612290164152</v>
      </c>
    </row>
    <row r="28" spans="1:11" ht="15" thickBot="1" x14ac:dyDescent="0.4">
      <c r="A28" s="114">
        <v>120</v>
      </c>
      <c r="B28" s="55" t="s">
        <v>24</v>
      </c>
      <c r="C28" s="64">
        <f>SUM(C29:C33)</f>
        <v>305090</v>
      </c>
      <c r="D28" s="56">
        <f>SUM(D29:D33)</f>
        <v>430741.48</v>
      </c>
      <c r="E28" s="56">
        <f>SUM(E29:E33)</f>
        <v>106291.56999999999</v>
      </c>
      <c r="F28" s="56">
        <f t="shared" ref="F28:G28" si="5">SUM(F29:F33)</f>
        <v>320631.43</v>
      </c>
      <c r="G28" s="64">
        <f t="shared" si="5"/>
        <v>32772.15</v>
      </c>
      <c r="H28" s="57"/>
      <c r="I28" s="57"/>
      <c r="J28" s="57"/>
      <c r="K28" s="62"/>
    </row>
    <row r="29" spans="1:11" x14ac:dyDescent="0.35">
      <c r="A29" s="115"/>
      <c r="B29" s="59" t="s">
        <v>47</v>
      </c>
      <c r="C29" s="60">
        <v>300000</v>
      </c>
      <c r="D29" s="60">
        <v>300000</v>
      </c>
      <c r="E29" s="51">
        <v>15818.01</v>
      </c>
      <c r="F29" s="50">
        <f t="shared" si="4"/>
        <v>284181.99</v>
      </c>
      <c r="G29" s="51">
        <v>15299.65</v>
      </c>
      <c r="H29" s="52">
        <f t="shared" si="1"/>
        <v>5.2726699999999997</v>
      </c>
      <c r="I29" s="53">
        <f t="shared" si="2"/>
        <v>94.727329999999995</v>
      </c>
      <c r="J29" s="65">
        <f t="shared" si="2"/>
        <v>96.722975898991081</v>
      </c>
      <c r="K29" s="54">
        <f>(D29*100)/$D$75</f>
        <v>0.43464026898387603</v>
      </c>
    </row>
    <row r="30" spans="1:11" x14ac:dyDescent="0.35">
      <c r="A30" s="115"/>
      <c r="B30" s="59" t="s">
        <v>69</v>
      </c>
      <c r="C30" s="60"/>
      <c r="D30" s="60">
        <v>121833</v>
      </c>
      <c r="E30" s="51">
        <v>90473.56</v>
      </c>
      <c r="F30" s="50">
        <f t="shared" si="4"/>
        <v>31359.440000000002</v>
      </c>
      <c r="G30" s="51">
        <v>17472.5</v>
      </c>
      <c r="H30" s="52">
        <f t="shared" si="1"/>
        <v>74.260307141743212</v>
      </c>
      <c r="I30" s="53">
        <v>0</v>
      </c>
      <c r="J30" s="65">
        <f t="shared" si="2"/>
        <v>19.312272005213458</v>
      </c>
      <c r="K30" s="54">
        <f>(D30*100)/$D$75</f>
        <v>0.17651175963704188</v>
      </c>
    </row>
    <row r="31" spans="1:11" x14ac:dyDescent="0.35">
      <c r="A31" s="115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(D31*100)/$D$75</f>
        <v>1.4488008966129201E-3</v>
      </c>
    </row>
    <row r="32" spans="1:11" x14ac:dyDescent="0.35">
      <c r="A32" s="115"/>
      <c r="B32" s="96" t="s">
        <v>75</v>
      </c>
      <c r="C32" s="101"/>
      <c r="D32" s="101">
        <v>3818.48</v>
      </c>
      <c r="E32" s="102"/>
      <c r="F32" s="113"/>
      <c r="G32" s="102"/>
      <c r="H32" s="8">
        <f t="shared" si="1"/>
        <v>0</v>
      </c>
      <c r="I32" s="6">
        <f t="shared" si="2"/>
        <v>0</v>
      </c>
      <c r="J32" s="10" t="e">
        <f t="shared" si="2"/>
        <v>#DIV/0!</v>
      </c>
      <c r="K32" s="100">
        <f>(D32*100)/$D$75</f>
        <v>5.5322172476985031E-3</v>
      </c>
    </row>
    <row r="33" spans="1:11" ht="15" thickBot="1" x14ac:dyDescent="0.4">
      <c r="A33" s="116"/>
      <c r="B33" s="26" t="s">
        <v>42</v>
      </c>
      <c r="C33" s="17">
        <v>4090</v>
      </c>
      <c r="D33" s="17">
        <v>4090</v>
      </c>
      <c r="E33" s="20">
        <v>0</v>
      </c>
      <c r="F33" s="34">
        <f t="shared" si="4"/>
        <v>4090</v>
      </c>
      <c r="G33" s="20">
        <v>0</v>
      </c>
      <c r="H33" s="32">
        <f t="shared" si="1"/>
        <v>0</v>
      </c>
      <c r="I33" s="21">
        <f t="shared" si="2"/>
        <v>100</v>
      </c>
      <c r="J33" s="33" t="e">
        <f t="shared" si="2"/>
        <v>#DIV/0!</v>
      </c>
      <c r="K33" s="22">
        <f>(D33*100)/$D$75</f>
        <v>5.9255956671468435E-3</v>
      </c>
    </row>
    <row r="34" spans="1:11" ht="15" thickBot="1" x14ac:dyDescent="0.4">
      <c r="A34" s="114">
        <v>125</v>
      </c>
      <c r="B34" s="55" t="s">
        <v>23</v>
      </c>
      <c r="C34" s="56">
        <f>SUM(C35)</f>
        <v>100000</v>
      </c>
      <c r="D34" s="56">
        <f>SUM(D35)</f>
        <v>100000</v>
      </c>
      <c r="E34" s="56">
        <f>SUM(E35)</f>
        <v>0</v>
      </c>
      <c r="F34" s="75">
        <f t="shared" si="4"/>
        <v>100000</v>
      </c>
      <c r="G34" s="56">
        <f t="shared" ref="G34" si="6">SUM(G35)</f>
        <v>0</v>
      </c>
      <c r="H34" s="57"/>
      <c r="I34" s="57"/>
      <c r="J34" s="57"/>
      <c r="K34" s="62"/>
    </row>
    <row r="35" spans="1:11" ht="15" thickBot="1" x14ac:dyDescent="0.4">
      <c r="A35" s="116"/>
      <c r="B35" s="66" t="s">
        <v>47</v>
      </c>
      <c r="C35" s="67">
        <v>100000</v>
      </c>
      <c r="D35" s="67">
        <v>100000</v>
      </c>
      <c r="E35" s="68">
        <v>0</v>
      </c>
      <c r="F35" s="69">
        <f t="shared" si="4"/>
        <v>100000</v>
      </c>
      <c r="G35" s="70">
        <v>0</v>
      </c>
      <c r="H35" s="71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(D35*100)/$D$75</f>
        <v>0.14488008966129201</v>
      </c>
    </row>
    <row r="36" spans="1:11" ht="15" thickBot="1" x14ac:dyDescent="0.4">
      <c r="A36" s="114">
        <v>122</v>
      </c>
      <c r="B36" s="55" t="s">
        <v>8</v>
      </c>
      <c r="C36" s="61">
        <f>SUM(C38)</f>
        <v>300000</v>
      </c>
      <c r="D36" s="64">
        <f>SUM(D38)</f>
        <v>300000</v>
      </c>
      <c r="E36" s="64">
        <f>SUM(E37:E38)</f>
        <v>8000</v>
      </c>
      <c r="F36" s="78">
        <f t="shared" si="4"/>
        <v>292000</v>
      </c>
      <c r="G36" s="64">
        <f t="shared" ref="G36" si="7">SUM(G38)</f>
        <v>0</v>
      </c>
      <c r="H36" s="57"/>
      <c r="I36" s="57"/>
      <c r="J36" s="57"/>
      <c r="K36" s="62"/>
    </row>
    <row r="37" spans="1:11" ht="15" thickBot="1" x14ac:dyDescent="0.4">
      <c r="A37" s="115"/>
      <c r="B37" s="111" t="s">
        <v>74</v>
      </c>
      <c r="C37" s="107"/>
      <c r="D37" s="112">
        <v>8000</v>
      </c>
      <c r="E37" s="112">
        <v>8000</v>
      </c>
      <c r="F37" s="108"/>
      <c r="G37" s="109"/>
      <c r="H37" s="110"/>
      <c r="I37" s="72">
        <f t="shared" si="1"/>
        <v>0</v>
      </c>
      <c r="J37" s="73">
        <f t="shared" si="2"/>
        <v>0</v>
      </c>
      <c r="K37" s="74">
        <f>(D37*100)/$D$75</f>
        <v>1.1590407172903361E-2</v>
      </c>
    </row>
    <row r="38" spans="1:11" ht="15" thickBot="1" x14ac:dyDescent="0.4">
      <c r="A38" s="116"/>
      <c r="B38" s="66" t="s">
        <v>47</v>
      </c>
      <c r="C38" s="67">
        <v>300000</v>
      </c>
      <c r="D38" s="67">
        <v>300000</v>
      </c>
      <c r="E38" s="76">
        <v>0</v>
      </c>
      <c r="F38" s="69">
        <f>SUM(D38-E38)</f>
        <v>300000</v>
      </c>
      <c r="G38" s="77">
        <v>0</v>
      </c>
      <c r="H38" s="72">
        <f t="shared" si="1"/>
        <v>0</v>
      </c>
      <c r="I38" s="72" t="e">
        <f t="shared" si="1"/>
        <v>#DIV/0!</v>
      </c>
      <c r="J38" s="73" t="e">
        <f t="shared" si="2"/>
        <v>#DIV/0!</v>
      </c>
      <c r="K38" s="74">
        <f>(D38*100)/$D$75</f>
        <v>0.43464026898387603</v>
      </c>
    </row>
    <row r="39" spans="1:11" ht="15" thickBot="1" x14ac:dyDescent="0.4">
      <c r="A39" s="117" t="s">
        <v>32</v>
      </c>
      <c r="B39" s="55" t="s">
        <v>9</v>
      </c>
      <c r="C39" s="64">
        <f>SUM(C40:C42)</f>
        <v>210000</v>
      </c>
      <c r="D39" s="64">
        <f>SUM(D40:D42)</f>
        <v>210000</v>
      </c>
      <c r="E39" s="64">
        <f>SUM(E40:E42)</f>
        <v>1605</v>
      </c>
      <c r="F39" s="64">
        <f t="shared" ref="F39:G39" si="8">SUM(F40:F42)</f>
        <v>208395</v>
      </c>
      <c r="G39" s="64">
        <f t="shared" si="8"/>
        <v>1605</v>
      </c>
      <c r="H39" s="57"/>
      <c r="I39" s="57"/>
      <c r="J39" s="57"/>
      <c r="K39" s="62"/>
    </row>
    <row r="40" spans="1:11" x14ac:dyDescent="0.35">
      <c r="A40" s="118"/>
      <c r="B40" s="59" t="s">
        <v>47</v>
      </c>
      <c r="C40" s="60">
        <v>200000</v>
      </c>
      <c r="D40" s="60">
        <v>200000</v>
      </c>
      <c r="E40" s="51">
        <v>0</v>
      </c>
      <c r="F40" s="50">
        <f t="shared" si="4"/>
        <v>200000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(D40*100)/$D$75</f>
        <v>0.28976017932258402</v>
      </c>
    </row>
    <row r="41" spans="1:11" x14ac:dyDescent="0.35">
      <c r="A41" s="118"/>
      <c r="B41" s="3" t="s">
        <v>49</v>
      </c>
      <c r="C41" s="4">
        <v>10000</v>
      </c>
      <c r="D41" s="4">
        <v>10000</v>
      </c>
      <c r="E41" s="12">
        <v>1605</v>
      </c>
      <c r="F41" s="5">
        <f t="shared" si="4"/>
        <v>8395</v>
      </c>
      <c r="G41" s="7">
        <v>1605</v>
      </c>
      <c r="H41" s="8">
        <f t="shared" si="1"/>
        <v>16.05</v>
      </c>
      <c r="I41" s="6">
        <f t="shared" si="2"/>
        <v>83.95</v>
      </c>
      <c r="J41" s="10">
        <f t="shared" si="2"/>
        <v>100</v>
      </c>
      <c r="K41" s="16">
        <f>(D41*100)/$D$75</f>
        <v>1.4488008966129201E-2</v>
      </c>
    </row>
    <row r="42" spans="1:11" ht="15" thickBot="1" x14ac:dyDescent="0.4">
      <c r="A42" s="119"/>
      <c r="B42" s="26" t="s">
        <v>42</v>
      </c>
      <c r="C42" s="17">
        <v>0</v>
      </c>
      <c r="D42" s="24">
        <v>0</v>
      </c>
      <c r="E42" s="20">
        <v>0</v>
      </c>
      <c r="F42" s="34">
        <f>SUM(D42-E42)</f>
        <v>0</v>
      </c>
      <c r="G42" s="35">
        <v>0</v>
      </c>
      <c r="H42" s="32" t="e">
        <f t="shared" si="1"/>
        <v>#DIV/0!</v>
      </c>
      <c r="I42" s="21" t="e">
        <f t="shared" si="2"/>
        <v>#DIV/0!</v>
      </c>
      <c r="J42" s="33" t="e">
        <f t="shared" si="2"/>
        <v>#DIV/0!</v>
      </c>
      <c r="K42" s="22">
        <f>(D42*100)/$D$75</f>
        <v>0</v>
      </c>
    </row>
    <row r="43" spans="1:11" ht="15" thickBot="1" x14ac:dyDescent="0.4">
      <c r="A43" s="114">
        <v>121</v>
      </c>
      <c r="B43" s="55" t="s">
        <v>10</v>
      </c>
      <c r="C43" s="81">
        <f>SUM(C44:C45)</f>
        <v>100000</v>
      </c>
      <c r="D43" s="56">
        <f>SUM(D44:D45)</f>
        <v>72000</v>
      </c>
      <c r="E43" s="56">
        <f>SUM(E44:E45)</f>
        <v>406</v>
      </c>
      <c r="F43" s="56">
        <f t="shared" ref="F43:G43" si="9">SUM(F44:F45)</f>
        <v>71594</v>
      </c>
      <c r="G43" s="64">
        <f t="shared" si="9"/>
        <v>400</v>
      </c>
      <c r="H43" s="57"/>
      <c r="I43" s="57"/>
      <c r="J43" s="57"/>
      <c r="K43" s="62"/>
    </row>
    <row r="44" spans="1:11" x14ac:dyDescent="0.35">
      <c r="A44" s="115"/>
      <c r="B44" s="59" t="s">
        <v>47</v>
      </c>
      <c r="C44" s="60">
        <v>50000</v>
      </c>
      <c r="D44" s="60">
        <v>50000</v>
      </c>
      <c r="E44" s="80">
        <v>0</v>
      </c>
      <c r="F44" s="50">
        <f t="shared" si="4"/>
        <v>50000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(D44*100)/$D$75</f>
        <v>7.2440044830646005E-2</v>
      </c>
    </row>
    <row r="45" spans="1:11" ht="15" thickBot="1" x14ac:dyDescent="0.4">
      <c r="A45" s="116"/>
      <c r="B45" s="26" t="s">
        <v>49</v>
      </c>
      <c r="C45" s="17">
        <v>50000</v>
      </c>
      <c r="D45" s="17">
        <v>22000</v>
      </c>
      <c r="E45" s="19">
        <v>406</v>
      </c>
      <c r="F45" s="19">
        <f t="shared" si="4"/>
        <v>21594</v>
      </c>
      <c r="G45" s="35">
        <v>400</v>
      </c>
      <c r="H45" s="21">
        <f t="shared" si="1"/>
        <v>1.8454545454545457</v>
      </c>
      <c r="I45" s="21">
        <f t="shared" si="2"/>
        <v>98.154545454545456</v>
      </c>
      <c r="J45" s="33">
        <f t="shared" si="2"/>
        <v>98.522167487684726</v>
      </c>
      <c r="K45" s="22">
        <f>(D45*100)/$D$75</f>
        <v>3.1873619725484241E-2</v>
      </c>
    </row>
    <row r="46" spans="1:11" ht="15" thickBot="1" x14ac:dyDescent="0.4">
      <c r="A46" s="114">
        <v>669</v>
      </c>
      <c r="B46" s="55" t="s">
        <v>11</v>
      </c>
      <c r="C46" s="81">
        <f>SUM(C47:C48)</f>
        <v>150000</v>
      </c>
      <c r="D46" s="56">
        <f>SUM(D47:D48)</f>
        <v>140000</v>
      </c>
      <c r="E46" s="56">
        <f>SUM(E47:E48)</f>
        <v>5928.84</v>
      </c>
      <c r="F46" s="56">
        <f t="shared" ref="F46:G46" si="10">SUM(F47:F48)</f>
        <v>134071.16</v>
      </c>
      <c r="G46" s="64">
        <f t="shared" si="10"/>
        <v>5915.52</v>
      </c>
      <c r="H46" s="57"/>
      <c r="I46" s="57"/>
      <c r="J46" s="57"/>
      <c r="K46" s="62"/>
    </row>
    <row r="47" spans="1:11" x14ac:dyDescent="0.35">
      <c r="A47" s="115"/>
      <c r="B47" s="59" t="s">
        <v>47</v>
      </c>
      <c r="C47" s="60">
        <v>100000</v>
      </c>
      <c r="D47" s="60">
        <v>100000</v>
      </c>
      <c r="E47" s="80">
        <v>0</v>
      </c>
      <c r="F47" s="50">
        <f t="shared" si="4"/>
        <v>100000</v>
      </c>
      <c r="G47" s="79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(D47*100)/$D$75</f>
        <v>0.14488008966129201</v>
      </c>
    </row>
    <row r="48" spans="1:11" ht="15" thickBot="1" x14ac:dyDescent="0.4">
      <c r="A48" s="116"/>
      <c r="B48" s="26" t="s">
        <v>48</v>
      </c>
      <c r="C48" s="17">
        <v>50000</v>
      </c>
      <c r="D48" s="17">
        <v>40000</v>
      </c>
      <c r="E48" s="19">
        <v>5928.84</v>
      </c>
      <c r="F48" s="19">
        <f t="shared" si="4"/>
        <v>34071.160000000003</v>
      </c>
      <c r="G48" s="35">
        <v>5915.52</v>
      </c>
      <c r="H48" s="21">
        <f t="shared" si="1"/>
        <v>14.822099999999999</v>
      </c>
      <c r="I48" s="21">
        <f t="shared" si="2"/>
        <v>85.177900000000008</v>
      </c>
      <c r="J48" s="33">
        <f t="shared" si="2"/>
        <v>99.775335478778317</v>
      </c>
      <c r="K48" s="22">
        <f>(D48*100)/$D$75</f>
        <v>5.7952035864516804E-2</v>
      </c>
    </row>
    <row r="49" spans="1:11" ht="15" thickBot="1" x14ac:dyDescent="0.4">
      <c r="A49" s="114">
        <v>86</v>
      </c>
      <c r="B49" s="55" t="s">
        <v>12</v>
      </c>
      <c r="C49" s="64">
        <f>SUM(C50:C53)</f>
        <v>750000</v>
      </c>
      <c r="D49" s="82">
        <f>SUM(D50:D53)</f>
        <v>800000</v>
      </c>
      <c r="E49" s="56">
        <f>SUM(E50:E53)</f>
        <v>181762.83</v>
      </c>
      <c r="F49" s="56">
        <f t="shared" ref="F49:G49" si="11">SUM(F50:F53)</f>
        <v>618237.17000000004</v>
      </c>
      <c r="G49" s="64">
        <f t="shared" si="11"/>
        <v>94603.83</v>
      </c>
      <c r="H49" s="57"/>
      <c r="I49" s="57"/>
      <c r="J49" s="57"/>
      <c r="K49" s="62"/>
    </row>
    <row r="50" spans="1:11" x14ac:dyDescent="0.35">
      <c r="A50" s="115"/>
      <c r="B50" s="59" t="s">
        <v>47</v>
      </c>
      <c r="C50" s="60">
        <v>600000</v>
      </c>
      <c r="D50" s="60">
        <v>600000</v>
      </c>
      <c r="E50" s="80">
        <v>0</v>
      </c>
      <c r="F50" s="50">
        <f t="shared" si="4"/>
        <v>600000</v>
      </c>
      <c r="G50" s="80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(D50*100)/$D$75</f>
        <v>0.86928053796775206</v>
      </c>
    </row>
    <row r="51" spans="1:11" x14ac:dyDescent="0.35">
      <c r="A51" s="115"/>
      <c r="B51" s="3" t="s">
        <v>42</v>
      </c>
      <c r="C51" s="11">
        <v>0</v>
      </c>
      <c r="D51" s="11">
        <v>0</v>
      </c>
      <c r="E51" s="9">
        <v>0</v>
      </c>
      <c r="F51" s="9">
        <f t="shared" si="4"/>
        <v>0</v>
      </c>
      <c r="G51" s="9">
        <v>0</v>
      </c>
      <c r="H51" s="6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(D51*100)/$D$75</f>
        <v>0</v>
      </c>
    </row>
    <row r="52" spans="1:11" x14ac:dyDescent="0.35">
      <c r="A52" s="115"/>
      <c r="B52" s="96" t="s">
        <v>66</v>
      </c>
      <c r="C52" s="97"/>
      <c r="D52" s="97">
        <v>0</v>
      </c>
      <c r="E52" s="98"/>
      <c r="F52" s="9">
        <f t="shared" si="4"/>
        <v>0</v>
      </c>
      <c r="G52" s="9">
        <v>0</v>
      </c>
      <c r="H52" s="6" t="e">
        <f t="shared" si="1"/>
        <v>#DIV/0!</v>
      </c>
      <c r="I52" s="99" t="e">
        <f t="shared" si="2"/>
        <v>#DIV/0!</v>
      </c>
      <c r="J52" s="10" t="e">
        <f t="shared" si="2"/>
        <v>#DIV/0!</v>
      </c>
      <c r="K52" s="100">
        <f>(D52*100)/$D$75</f>
        <v>0</v>
      </c>
    </row>
    <row r="53" spans="1:11" ht="15" thickBot="1" x14ac:dyDescent="0.4">
      <c r="A53" s="116"/>
      <c r="B53" s="26" t="s">
        <v>48</v>
      </c>
      <c r="C53" s="17">
        <v>150000</v>
      </c>
      <c r="D53" s="17">
        <v>200000</v>
      </c>
      <c r="E53" s="19">
        <v>181762.83</v>
      </c>
      <c r="F53" s="19">
        <f t="shared" si="4"/>
        <v>18237.170000000013</v>
      </c>
      <c r="G53" s="34">
        <v>94603.83</v>
      </c>
      <c r="H53" s="21">
        <f t="shared" si="1"/>
        <v>90.881415000000004</v>
      </c>
      <c r="I53" s="21">
        <f t="shared" si="2"/>
        <v>9.1185850000000066</v>
      </c>
      <c r="J53" s="33">
        <f t="shared" si="2"/>
        <v>52.047951718181331</v>
      </c>
      <c r="K53" s="22">
        <f>(D53*100)/$D$75</f>
        <v>0.28976017932258402</v>
      </c>
    </row>
    <row r="54" spans="1:11" ht="15" thickBot="1" x14ac:dyDescent="0.4">
      <c r="A54" s="114">
        <v>85</v>
      </c>
      <c r="B54" s="55" t="s">
        <v>13</v>
      </c>
      <c r="C54" s="61">
        <f>SUM(C55:C59)</f>
        <v>1534611</v>
      </c>
      <c r="D54" s="56">
        <f>SUM(D55:D59)</f>
        <v>1724143.46</v>
      </c>
      <c r="E54" s="56">
        <f>SUM(E55:E59)</f>
        <v>500276.24</v>
      </c>
      <c r="F54" s="56">
        <f t="shared" ref="F54:G54" si="12">SUM(F55:F59)</f>
        <v>1332504.6200000001</v>
      </c>
      <c r="G54" s="56">
        <f t="shared" si="12"/>
        <v>496549.48</v>
      </c>
      <c r="H54" s="57"/>
      <c r="I54" s="57"/>
      <c r="J54" s="57"/>
      <c r="K54" s="62"/>
    </row>
    <row r="55" spans="1:11" x14ac:dyDescent="0.35">
      <c r="A55" s="115"/>
      <c r="B55" s="59" t="s">
        <v>47</v>
      </c>
      <c r="C55" s="60">
        <v>1050000</v>
      </c>
      <c r="D55" s="60">
        <v>1050000</v>
      </c>
      <c r="E55" s="51">
        <v>0</v>
      </c>
      <c r="F55" s="50">
        <f t="shared" si="4"/>
        <v>1050000</v>
      </c>
      <c r="G55" s="51">
        <v>0</v>
      </c>
      <c r="H55" s="52">
        <f t="shared" si="1"/>
        <v>0</v>
      </c>
      <c r="I55" s="53">
        <f t="shared" si="2"/>
        <v>100</v>
      </c>
      <c r="J55" s="65" t="e">
        <f t="shared" si="2"/>
        <v>#DIV/0!</v>
      </c>
      <c r="K55" s="54">
        <f>(D55*100)/$D$75</f>
        <v>1.5212409414435661</v>
      </c>
    </row>
    <row r="56" spans="1:11" x14ac:dyDescent="0.35">
      <c r="A56" s="115"/>
      <c r="B56" s="59" t="s">
        <v>69</v>
      </c>
      <c r="C56" s="60"/>
      <c r="D56" s="60">
        <v>119532.46</v>
      </c>
      <c r="E56" s="51">
        <v>71960</v>
      </c>
      <c r="F56" s="50"/>
      <c r="G56" s="51">
        <v>71960</v>
      </c>
      <c r="H56" s="52">
        <f t="shared" si="1"/>
        <v>60.201220655878743</v>
      </c>
      <c r="I56" s="53">
        <f t="shared" si="2"/>
        <v>0</v>
      </c>
      <c r="J56" s="65">
        <f t="shared" si="2"/>
        <v>100</v>
      </c>
      <c r="K56" s="54">
        <f>(D56*100)/$D$75</f>
        <v>0.173178735222348</v>
      </c>
    </row>
    <row r="57" spans="1:11" x14ac:dyDescent="0.35">
      <c r="A57" s="115"/>
      <c r="B57" s="3" t="s">
        <v>42</v>
      </c>
      <c r="C57" s="4">
        <v>0</v>
      </c>
      <c r="D57" s="4">
        <v>0</v>
      </c>
      <c r="E57" s="12">
        <v>0</v>
      </c>
      <c r="F57" s="5">
        <f t="shared" si="4"/>
        <v>0</v>
      </c>
      <c r="G57" s="12">
        <v>0</v>
      </c>
      <c r="H57" s="8" t="e">
        <f t="shared" si="1"/>
        <v>#DIV/0!</v>
      </c>
      <c r="I57" s="6" t="e">
        <f t="shared" si="2"/>
        <v>#DIV/0!</v>
      </c>
      <c r="J57" s="10" t="e">
        <f t="shared" si="2"/>
        <v>#DIV/0!</v>
      </c>
      <c r="K57" s="16">
        <f>(D57*100)/$D$75</f>
        <v>0</v>
      </c>
    </row>
    <row r="58" spans="1:11" x14ac:dyDescent="0.35">
      <c r="A58" s="115"/>
      <c r="B58" s="96" t="s">
        <v>66</v>
      </c>
      <c r="C58" s="101"/>
      <c r="D58" s="101">
        <v>0</v>
      </c>
      <c r="E58" s="102"/>
      <c r="F58" s="5">
        <f t="shared" si="4"/>
        <v>0</v>
      </c>
      <c r="G58" s="12">
        <v>0</v>
      </c>
      <c r="H58" s="8" t="e">
        <f t="shared" si="1"/>
        <v>#DIV/0!</v>
      </c>
      <c r="I58" s="6" t="e">
        <f t="shared" si="2"/>
        <v>#DIV/0!</v>
      </c>
      <c r="J58" s="10" t="e">
        <f t="shared" si="2"/>
        <v>#DIV/0!</v>
      </c>
      <c r="K58" s="100">
        <f>(D58*100)/$D$75</f>
        <v>0</v>
      </c>
    </row>
    <row r="59" spans="1:11" ht="15" thickBot="1" x14ac:dyDescent="0.4">
      <c r="A59" s="116"/>
      <c r="B59" s="26" t="s">
        <v>48</v>
      </c>
      <c r="C59" s="17">
        <v>484611</v>
      </c>
      <c r="D59" s="17">
        <v>554611</v>
      </c>
      <c r="E59" s="20">
        <v>428316.24</v>
      </c>
      <c r="F59" s="19">
        <v>282504.62</v>
      </c>
      <c r="G59" s="20">
        <v>424589.48</v>
      </c>
      <c r="H59" s="21">
        <f t="shared" si="1"/>
        <v>77.228226630917888</v>
      </c>
      <c r="I59" s="21">
        <f t="shared" si="2"/>
        <v>50.937435427714192</v>
      </c>
      <c r="J59" s="33">
        <f t="shared" si="2"/>
        <v>99.129904577048023</v>
      </c>
      <c r="K59" s="22">
        <f>(D59*100)/$D$75</f>
        <v>0.80352091407138826</v>
      </c>
    </row>
    <row r="60" spans="1:11" ht="15" thickBot="1" x14ac:dyDescent="0.4">
      <c r="A60" s="117" t="s">
        <v>33</v>
      </c>
      <c r="B60" s="55" t="s">
        <v>14</v>
      </c>
      <c r="C60" s="61">
        <f>SUM(C61:C62)</f>
        <v>100000</v>
      </c>
      <c r="D60" s="64">
        <f>SUM(D61:D62)</f>
        <v>100000</v>
      </c>
      <c r="E60" s="64">
        <f>SUM(E61:E62)</f>
        <v>0</v>
      </c>
      <c r="F60" s="64">
        <f>SUM(F61:F62)</f>
        <v>100000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18"/>
      <c r="B61" s="59" t="s">
        <v>47</v>
      </c>
      <c r="C61" s="60">
        <v>100000</v>
      </c>
      <c r="D61" s="60">
        <v>100000</v>
      </c>
      <c r="E61" s="80">
        <v>0</v>
      </c>
      <c r="F61" s="80">
        <f t="shared" si="4"/>
        <v>100000</v>
      </c>
      <c r="G61" s="80">
        <v>0</v>
      </c>
      <c r="H61" s="52">
        <f t="shared" si="1"/>
        <v>0</v>
      </c>
      <c r="I61" s="53">
        <f t="shared" si="2"/>
        <v>100</v>
      </c>
      <c r="J61" s="65" t="e">
        <f t="shared" si="2"/>
        <v>#DIV/0!</v>
      </c>
      <c r="K61" s="54">
        <f>(D61*100)/$D$75</f>
        <v>0.14488008966129201</v>
      </c>
    </row>
    <row r="62" spans="1:11" ht="15" thickBot="1" x14ac:dyDescent="0.4">
      <c r="A62" s="119"/>
      <c r="B62" s="26" t="s">
        <v>48</v>
      </c>
      <c r="C62" s="17">
        <v>0</v>
      </c>
      <c r="D62" s="17">
        <v>0</v>
      </c>
      <c r="E62" s="34">
        <v>0</v>
      </c>
      <c r="F62" s="34">
        <f t="shared" si="4"/>
        <v>0</v>
      </c>
      <c r="G62" s="34">
        <v>0</v>
      </c>
      <c r="H62" s="32" t="e">
        <f t="shared" si="1"/>
        <v>#DIV/0!</v>
      </c>
      <c r="I62" s="21" t="e">
        <f t="shared" si="2"/>
        <v>#DIV/0!</v>
      </c>
      <c r="J62" s="33" t="e">
        <f t="shared" si="2"/>
        <v>#DIV/0!</v>
      </c>
      <c r="K62" s="22">
        <f>(D62*100)/$D$75</f>
        <v>0</v>
      </c>
    </row>
    <row r="63" spans="1:11" ht="15" thickBot="1" x14ac:dyDescent="0.4">
      <c r="A63" s="114">
        <v>123</v>
      </c>
      <c r="B63" s="55" t="s">
        <v>15</v>
      </c>
      <c r="C63" s="56">
        <f>SUM(C64:C67)</f>
        <v>150000</v>
      </c>
      <c r="D63" s="56">
        <f>SUM(D64:D67)</f>
        <v>519939.35</v>
      </c>
      <c r="E63" s="64">
        <f>SUM(E64:E67)</f>
        <v>419939.35</v>
      </c>
      <c r="F63" s="64">
        <f>SUM(F64:F67)</f>
        <v>100000</v>
      </c>
      <c r="G63" s="64">
        <f>SUM(G64:G67)</f>
        <v>419293.64999999997</v>
      </c>
      <c r="H63" s="57"/>
      <c r="I63" s="57"/>
      <c r="J63" s="57"/>
      <c r="K63" s="62"/>
    </row>
    <row r="64" spans="1:11" x14ac:dyDescent="0.35">
      <c r="A64" s="115"/>
      <c r="B64" s="59" t="s">
        <v>47</v>
      </c>
      <c r="C64" s="60">
        <v>100000</v>
      </c>
      <c r="D64" s="60">
        <v>100000</v>
      </c>
      <c r="E64" s="80">
        <v>0</v>
      </c>
      <c r="F64" s="80">
        <f t="shared" si="4"/>
        <v>100000</v>
      </c>
      <c r="G64" s="83">
        <v>0</v>
      </c>
      <c r="H64" s="52">
        <f t="shared" si="1"/>
        <v>0</v>
      </c>
      <c r="I64" s="53">
        <f t="shared" si="2"/>
        <v>100</v>
      </c>
      <c r="J64" s="65" t="e">
        <f t="shared" si="2"/>
        <v>#DIV/0!</v>
      </c>
      <c r="K64" s="54">
        <f>(D64*100)/$D$75</f>
        <v>0.14488008966129201</v>
      </c>
    </row>
    <row r="65" spans="1:11" x14ac:dyDescent="0.35">
      <c r="A65" s="115"/>
      <c r="B65" s="92" t="s">
        <v>42</v>
      </c>
      <c r="C65" s="93">
        <v>0</v>
      </c>
      <c r="D65" s="93">
        <v>189431.35</v>
      </c>
      <c r="E65" s="94">
        <v>189431.35</v>
      </c>
      <c r="F65" s="80">
        <f t="shared" si="4"/>
        <v>0</v>
      </c>
      <c r="G65" s="95">
        <v>189431.34</v>
      </c>
      <c r="H65" s="52">
        <f t="shared" si="1"/>
        <v>100</v>
      </c>
      <c r="I65" s="53">
        <f t="shared" si="2"/>
        <v>0</v>
      </c>
      <c r="J65" s="65">
        <f t="shared" si="2"/>
        <v>99.999994721042739</v>
      </c>
      <c r="K65" s="54">
        <f>(D65*100)/$D$75</f>
        <v>0.2744483097265959</v>
      </c>
    </row>
    <row r="66" spans="1:11" x14ac:dyDescent="0.35">
      <c r="A66" s="115"/>
      <c r="B66" s="92" t="s">
        <v>66</v>
      </c>
      <c r="C66" s="93"/>
      <c r="D66" s="93">
        <v>180508</v>
      </c>
      <c r="E66" s="94">
        <v>180508</v>
      </c>
      <c r="F66" s="80">
        <f t="shared" si="4"/>
        <v>0</v>
      </c>
      <c r="G66" s="95">
        <v>180431.27</v>
      </c>
      <c r="H66" s="52">
        <f t="shared" si="1"/>
        <v>100</v>
      </c>
      <c r="I66" s="53">
        <f t="shared" si="2"/>
        <v>0</v>
      </c>
      <c r="J66" s="65">
        <f t="shared" si="2"/>
        <v>99.957492188711853</v>
      </c>
      <c r="K66" s="54">
        <f>(D66*100)/$D$75</f>
        <v>0.26152015224580499</v>
      </c>
    </row>
    <row r="67" spans="1:11" ht="15" thickBot="1" x14ac:dyDescent="0.4">
      <c r="A67" s="116"/>
      <c r="B67" s="26" t="s">
        <v>48</v>
      </c>
      <c r="C67" s="17">
        <v>50000</v>
      </c>
      <c r="D67" s="17">
        <v>50000</v>
      </c>
      <c r="E67" s="34">
        <v>50000</v>
      </c>
      <c r="F67" s="34">
        <f t="shared" si="4"/>
        <v>0</v>
      </c>
      <c r="G67" s="18">
        <v>49431.040000000001</v>
      </c>
      <c r="H67" s="21">
        <f t="shared" si="1"/>
        <v>100</v>
      </c>
      <c r="I67" s="21">
        <f t="shared" si="2"/>
        <v>0</v>
      </c>
      <c r="J67" s="33">
        <f t="shared" si="2"/>
        <v>98.862079999999992</v>
      </c>
      <c r="K67" s="22">
        <f>(D67*100)/$D$75</f>
        <v>7.2440044830646005E-2</v>
      </c>
    </row>
    <row r="68" spans="1:11" ht="15" thickBot="1" x14ac:dyDescent="0.4">
      <c r="A68" s="114">
        <v>117</v>
      </c>
      <c r="B68" s="55" t="s">
        <v>16</v>
      </c>
      <c r="C68" s="56">
        <f>SUM(C69:C71)</f>
        <v>2500000</v>
      </c>
      <c r="D68" s="64">
        <f>SUM(D69:D71)</f>
        <v>3300000</v>
      </c>
      <c r="E68" s="64">
        <f>SUM(E69:E71)</f>
        <v>591200</v>
      </c>
      <c r="F68" s="64">
        <f t="shared" ref="F68:G68" si="13">SUM(F69:F71)</f>
        <v>2708800</v>
      </c>
      <c r="G68" s="64">
        <f t="shared" si="13"/>
        <v>591200</v>
      </c>
      <c r="H68" s="57"/>
      <c r="I68" s="57"/>
      <c r="J68" s="57"/>
      <c r="K68" s="62"/>
    </row>
    <row r="69" spans="1:11" x14ac:dyDescent="0.35">
      <c r="A69" s="115"/>
      <c r="B69" s="47" t="s">
        <v>42</v>
      </c>
      <c r="C69" s="84">
        <v>0</v>
      </c>
      <c r="D69" s="48">
        <v>0</v>
      </c>
      <c r="E69" s="85">
        <v>0</v>
      </c>
      <c r="F69" s="80">
        <f t="shared" si="4"/>
        <v>0</v>
      </c>
      <c r="G69" s="85">
        <v>0</v>
      </c>
      <c r="H69" s="53" t="e">
        <f t="shared" si="1"/>
        <v>#DIV/0!</v>
      </c>
      <c r="I69" s="53" t="e">
        <f t="shared" si="2"/>
        <v>#DIV/0!</v>
      </c>
      <c r="J69" s="65" t="e">
        <f t="shared" si="2"/>
        <v>#DIV/0!</v>
      </c>
      <c r="K69" s="54">
        <f>(D69*100)/$D$75</f>
        <v>0</v>
      </c>
    </row>
    <row r="70" spans="1:11" x14ac:dyDescent="0.35">
      <c r="A70" s="115"/>
      <c r="B70" s="103" t="s">
        <v>69</v>
      </c>
      <c r="C70" s="104"/>
      <c r="D70" s="105">
        <v>800000</v>
      </c>
      <c r="E70" s="106">
        <v>591200</v>
      </c>
      <c r="F70" s="80">
        <f t="shared" si="4"/>
        <v>208800</v>
      </c>
      <c r="G70" s="85">
        <v>591200</v>
      </c>
      <c r="H70" s="53">
        <f t="shared" si="1"/>
        <v>73.900000000000006</v>
      </c>
      <c r="I70" s="53">
        <f t="shared" si="2"/>
        <v>26.1</v>
      </c>
      <c r="J70" s="65">
        <f t="shared" si="2"/>
        <v>100</v>
      </c>
      <c r="K70" s="54">
        <f>(D70*100)/$D$75</f>
        <v>1.1590407172903361</v>
      </c>
    </row>
    <row r="71" spans="1:11" ht="15" thickBot="1" x14ac:dyDescent="0.4">
      <c r="A71" s="116"/>
      <c r="B71" s="36" t="s">
        <v>47</v>
      </c>
      <c r="C71" s="17">
        <v>2500000</v>
      </c>
      <c r="D71" s="17">
        <v>2500000</v>
      </c>
      <c r="E71" s="34">
        <v>0</v>
      </c>
      <c r="F71" s="19">
        <f t="shared" si="4"/>
        <v>2500000</v>
      </c>
      <c r="G71" s="34">
        <v>0</v>
      </c>
      <c r="H71" s="32">
        <f t="shared" si="1"/>
        <v>0</v>
      </c>
      <c r="I71" s="37">
        <f t="shared" si="2"/>
        <v>100</v>
      </c>
      <c r="J71" s="33" t="e">
        <f t="shared" si="2"/>
        <v>#DIV/0!</v>
      </c>
      <c r="K71" s="22">
        <f>(D71*100)/$D$75</f>
        <v>3.6220022415323001</v>
      </c>
    </row>
    <row r="72" spans="1:11" ht="15" thickBot="1" x14ac:dyDescent="0.4">
      <c r="A72" s="114">
        <v>750</v>
      </c>
      <c r="B72" s="55" t="s">
        <v>34</v>
      </c>
      <c r="C72" s="81">
        <f>SUM(C73:C74)</f>
        <v>300000</v>
      </c>
      <c r="D72" s="82">
        <f>SUM(D73:D74)</f>
        <v>300000</v>
      </c>
      <c r="E72" s="56">
        <f>SUM(E73:E74)</f>
        <v>49892.35</v>
      </c>
      <c r="F72" s="56">
        <f t="shared" ref="F72:G72" si="14">SUM(F73:F74)</f>
        <v>250107.65</v>
      </c>
      <c r="G72" s="64">
        <f t="shared" si="14"/>
        <v>37208.620000000003</v>
      </c>
      <c r="H72" s="89"/>
      <c r="I72" s="89"/>
      <c r="J72" s="90"/>
      <c r="K72" s="62"/>
    </row>
    <row r="73" spans="1:11" x14ac:dyDescent="0.35">
      <c r="A73" s="115"/>
      <c r="B73" s="86" t="s">
        <v>51</v>
      </c>
      <c r="C73" s="87">
        <v>100000</v>
      </c>
      <c r="D73" s="87">
        <v>100000</v>
      </c>
      <c r="E73" s="88">
        <v>49892.35</v>
      </c>
      <c r="F73" s="50">
        <f t="shared" si="4"/>
        <v>50107.65</v>
      </c>
      <c r="G73" s="51">
        <v>37208.620000000003</v>
      </c>
      <c r="H73" s="53">
        <f t="shared" si="1"/>
        <v>49.892349999999993</v>
      </c>
      <c r="I73" s="53">
        <f t="shared" si="2"/>
        <v>50.107650000000007</v>
      </c>
      <c r="J73" s="65">
        <f t="shared" si="2"/>
        <v>74.577806016353222</v>
      </c>
      <c r="K73" s="54">
        <f>(D73*100)/$D$75</f>
        <v>0.14488008966129201</v>
      </c>
    </row>
    <row r="74" spans="1:11" ht="15" thickBot="1" x14ac:dyDescent="0.4">
      <c r="A74" s="116"/>
      <c r="B74" s="26" t="s">
        <v>47</v>
      </c>
      <c r="C74" s="17">
        <v>200000</v>
      </c>
      <c r="D74" s="17">
        <v>200000</v>
      </c>
      <c r="E74" s="34">
        <v>0</v>
      </c>
      <c r="F74" s="19">
        <f t="shared" si="4"/>
        <v>200000</v>
      </c>
      <c r="G74" s="35">
        <v>0</v>
      </c>
      <c r="H74" s="32">
        <f t="shared" si="1"/>
        <v>0</v>
      </c>
      <c r="I74" s="21">
        <f t="shared" si="2"/>
        <v>100</v>
      </c>
      <c r="J74" s="33" t="e">
        <f t="shared" si="2"/>
        <v>#DIV/0!</v>
      </c>
      <c r="K74" s="22">
        <f>SUM(D74/D75)*100</f>
        <v>0.28976017932258402</v>
      </c>
    </row>
    <row r="75" spans="1:11" ht="15" thickBot="1" x14ac:dyDescent="0.4">
      <c r="A75" s="38" t="s">
        <v>35</v>
      </c>
      <c r="B75" s="39" t="s">
        <v>20</v>
      </c>
      <c r="C75" s="40">
        <f>SUM(C9+C12,C15,C18,C23,C28,C34,C36,C39,C43,C46,C49,C54,C60,C63,C68+C72)</f>
        <v>63784755</v>
      </c>
      <c r="D75" s="40">
        <f>SUM(D9+D12,D15,D18,D23,D28,D34,D36,D39,D43,D46,D49,D54,D60,D63,D68+D72)</f>
        <v>69022596.710000008</v>
      </c>
      <c r="E75" s="40">
        <f>SUM(E9+E12,E15,E18,E23,E28,E34,E36,E39,E43,E46,E49,E54,E60,E63,E68+E72)</f>
        <v>60683614.020000011</v>
      </c>
      <c r="F75" s="40">
        <f>SUM(F9+F12,F15,F18,F23,F28,F34,F36,F39,F43,F46,F49,F54,F60,F63,F68+F72)</f>
        <v>8443801.6100000013</v>
      </c>
      <c r="G75" s="40">
        <f>SUM(G9+G12,G15,G18,G23,G28,G34,G36,G39,G43,G46,G49,G54,G60,G63,G68+G72)</f>
        <v>47937608.009999998</v>
      </c>
      <c r="H75" s="41">
        <f t="shared" si="1"/>
        <v>87.918474401888375</v>
      </c>
      <c r="I75" s="41">
        <f t="shared" si="2"/>
        <v>12.233387343389621</v>
      </c>
      <c r="J75" s="41">
        <f t="shared" si="2"/>
        <v>78.995967501541358</v>
      </c>
      <c r="K75" s="42">
        <f>SUM(K9:K74)</f>
        <v>100.01159040717283</v>
      </c>
    </row>
    <row r="76" spans="1:11" x14ac:dyDescent="0.35">
      <c r="A76" s="1"/>
      <c r="B76" s="15" t="s">
        <v>79</v>
      </c>
      <c r="C76" s="1"/>
    </row>
    <row r="77" spans="1:11" x14ac:dyDescent="0.35">
      <c r="A77" s="1"/>
      <c r="B77" s="15" t="s">
        <v>37</v>
      </c>
      <c r="C77" s="1"/>
      <c r="E77" t="s">
        <v>36</v>
      </c>
    </row>
    <row r="78" spans="1:11" x14ac:dyDescent="0.35">
      <c r="A78" s="44"/>
      <c r="B78" s="45" t="s">
        <v>40</v>
      </c>
      <c r="C78" s="44"/>
      <c r="D78" s="44"/>
      <c r="E78" s="44"/>
      <c r="F78" s="44"/>
      <c r="G78" s="44"/>
      <c r="H78" s="44"/>
      <c r="I78" s="44"/>
      <c r="J78" s="44"/>
      <c r="K78" s="44"/>
    </row>
  </sheetData>
  <mergeCells count="29">
    <mergeCell ref="A72:A74"/>
    <mergeCell ref="A46:A48"/>
    <mergeCell ref="A49:A53"/>
    <mergeCell ref="A54:A59"/>
    <mergeCell ref="A60:A62"/>
    <mergeCell ref="A63:A67"/>
    <mergeCell ref="A68:A71"/>
    <mergeCell ref="A43:A45"/>
    <mergeCell ref="F7:F8"/>
    <mergeCell ref="G7:G8"/>
    <mergeCell ref="A9:A11"/>
    <mergeCell ref="A12:A14"/>
    <mergeCell ref="A15:A17"/>
    <mergeCell ref="A18:A22"/>
    <mergeCell ref="A23:A27"/>
    <mergeCell ref="A28:A33"/>
    <mergeCell ref="A34:A35"/>
    <mergeCell ref="A36:A38"/>
    <mergeCell ref="A39:A42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7"/>
  <sheetViews>
    <sheetView topLeftCell="A79" zoomScaleNormal="100" workbookViewId="0">
      <selection activeCell="L92" sqref="L92"/>
    </sheetView>
  </sheetViews>
  <sheetFormatPr defaultRowHeight="14.5" x14ac:dyDescent="0.35"/>
  <cols>
    <col min="1" max="1" width="5.1796875" customWidth="1"/>
    <col min="2" max="2" width="39.81640625" customWidth="1"/>
    <col min="3" max="4" width="17.81640625" customWidth="1"/>
    <col min="5" max="5" width="16.453125" customWidth="1"/>
    <col min="6" max="6" width="14.1796875" customWidth="1"/>
    <col min="7" max="7" width="14.453125" customWidth="1"/>
    <col min="8" max="9" width="8.1796875" customWidth="1"/>
    <col min="10" max="10" width="7.81640625" customWidth="1"/>
    <col min="11" max="11" width="8.81640625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38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39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ht="12" customHeight="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29.5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23977751.219999999</v>
      </c>
      <c r="F9" s="56">
        <f>SUM(F10:F11)</f>
        <v>25562248.780000001</v>
      </c>
      <c r="G9" s="56">
        <f>SUM(G10:G11)</f>
        <v>4818178.57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(D10*100)/$D$64</f>
        <v>0.15677727381723108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23976751.219999999</v>
      </c>
      <c r="F11" s="19">
        <f>SUM(D11-E11)</f>
        <v>25463248.780000001</v>
      </c>
      <c r="G11" s="20">
        <v>4818178.57</v>
      </c>
      <c r="H11" s="21">
        <f>SUM(E11/D11*100)</f>
        <v>48.496665088996757</v>
      </c>
      <c r="I11" s="21">
        <f>SUM(F11/D11*100)</f>
        <v>51.503334911003243</v>
      </c>
      <c r="J11" s="21">
        <f>SUM(G11/E11*100)</f>
        <v>20.09521025509477</v>
      </c>
      <c r="K11" s="22">
        <f>(D11*100)/$D$64</f>
        <v>77.510684175239049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306682.40999999997</v>
      </c>
      <c r="F12" s="56">
        <f t="shared" ref="F12:G12" si="0">SUM(F13:F14)</f>
        <v>913317.59000000008</v>
      </c>
      <c r="G12" s="56">
        <f t="shared" si="0"/>
        <v>203690.99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306682.40999999997</v>
      </c>
      <c r="F13" s="50">
        <f>SUM(D13-E13)</f>
        <v>913317.59000000008</v>
      </c>
      <c r="G13" s="51">
        <v>203690.99</v>
      </c>
      <c r="H13" s="53">
        <f t="shared" ref="H13:H64" si="1">SUM(E13/D13*100)</f>
        <v>25.137902459016392</v>
      </c>
      <c r="I13" s="53">
        <f t="shared" ref="I13:J64" si="2">SUM(F13/D13*100)</f>
        <v>74.862097540983612</v>
      </c>
      <c r="J13" s="53">
        <f>SUM(G13/E13*100)</f>
        <v>66.417565324336664</v>
      </c>
      <c r="K13" s="54">
        <f>(D13*100)/$D$64</f>
        <v>1.9126827405702194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(D14*100)/$D$64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65779.56</v>
      </c>
      <c r="F15" s="56">
        <f t="shared" ref="F15:G15" si="3">SUM(F16:F17)</f>
        <v>534220.43999999994</v>
      </c>
      <c r="G15" s="56">
        <f t="shared" si="3"/>
        <v>56149.41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3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(D16*100)/$D$64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65779.56</v>
      </c>
      <c r="F17" s="19">
        <f t="shared" si="4"/>
        <v>534220.43999999994</v>
      </c>
      <c r="G17" s="20">
        <v>56149.41</v>
      </c>
      <c r="H17" s="21">
        <f t="shared" si="1"/>
        <v>10.96326</v>
      </c>
      <c r="I17" s="21">
        <f t="shared" si="2"/>
        <v>89.036739999999995</v>
      </c>
      <c r="J17" s="21">
        <f t="shared" si="2"/>
        <v>85.359965922544944</v>
      </c>
      <c r="K17" s="22">
        <f>(D17*100)/$D$64</f>
        <v>0.94066364290338655</v>
      </c>
    </row>
    <row r="18" spans="1:11" ht="15" thickBot="1" x14ac:dyDescent="0.4">
      <c r="A18" s="114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1704890.83</v>
      </c>
      <c r="F18" s="56">
        <f>SUM(F19:F21)</f>
        <v>3315279.17</v>
      </c>
      <c r="G18" s="56">
        <f>SUM(G19:G21)</f>
        <v>826266.12999999989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980672.45</v>
      </c>
      <c r="F19" s="50">
        <f t="shared" si="4"/>
        <v>2639237.5499999998</v>
      </c>
      <c r="G19" s="51">
        <v>491532.66</v>
      </c>
      <c r="H19" s="53">
        <f t="shared" si="1"/>
        <v>27.091072706227504</v>
      </c>
      <c r="I19" s="53">
        <f t="shared" si="2"/>
        <v>72.908927293772493</v>
      </c>
      <c r="J19" s="53">
        <f t="shared" si="2"/>
        <v>50.122001489896043</v>
      </c>
      <c r="K19" s="54">
        <f>(D19*100)/$D$64</f>
        <v>5.6751962126373297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(D20*100)/$D$64</f>
        <v>4.0762091192480084E-4</v>
      </c>
    </row>
    <row r="21" spans="1:11" ht="15" thickBot="1" x14ac:dyDescent="0.4">
      <c r="A21" s="116"/>
      <c r="B21" s="66" t="s">
        <v>43</v>
      </c>
      <c r="C21" s="67">
        <v>1400000</v>
      </c>
      <c r="D21" s="67">
        <v>1400000</v>
      </c>
      <c r="E21" s="91">
        <v>724218.38</v>
      </c>
      <c r="F21" s="69">
        <f t="shared" si="4"/>
        <v>675781.62</v>
      </c>
      <c r="G21" s="91">
        <v>334733.46999999997</v>
      </c>
      <c r="H21" s="21">
        <f t="shared" si="1"/>
        <v>51.729884285714292</v>
      </c>
      <c r="I21" s="21">
        <f t="shared" si="2"/>
        <v>48.270115714285716</v>
      </c>
      <c r="J21" s="21">
        <f t="shared" si="2"/>
        <v>46.219963376240187</v>
      </c>
      <c r="K21" s="74">
        <f>(D21*100)/$D$64</f>
        <v>2.1948818334412352</v>
      </c>
    </row>
    <row r="22" spans="1:11" ht="15" thickBot="1" x14ac:dyDescent="0.4">
      <c r="A22" s="114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25701.82</v>
      </c>
      <c r="F22" s="56">
        <f>SUM(F23:F25)</f>
        <v>879182.17999999993</v>
      </c>
      <c r="G22" s="64">
        <f>SUM(G23:G25)</f>
        <v>9081.82</v>
      </c>
      <c r="H22" s="57"/>
      <c r="I22" s="57"/>
      <c r="J22" s="57"/>
      <c r="K22" s="62"/>
    </row>
    <row r="23" spans="1:11" x14ac:dyDescent="0.35">
      <c r="A23" s="115"/>
      <c r="B23" s="59" t="s">
        <v>44</v>
      </c>
      <c r="C23" s="60">
        <v>300000</v>
      </c>
      <c r="D23" s="60">
        <v>300000</v>
      </c>
      <c r="E23" s="51">
        <v>25699.82</v>
      </c>
      <c r="F23" s="50">
        <f t="shared" si="4"/>
        <v>274300.18</v>
      </c>
      <c r="G23" s="51">
        <v>9081.82</v>
      </c>
      <c r="H23" s="53">
        <f t="shared" si="1"/>
        <v>8.5666066666666669</v>
      </c>
      <c r="I23" s="53">
        <f t="shared" si="2"/>
        <v>91.433393333333328</v>
      </c>
      <c r="J23" s="65">
        <f t="shared" si="2"/>
        <v>35.338068515654975</v>
      </c>
      <c r="K23" s="54">
        <f>(D23*100)/$D$64</f>
        <v>0.47033182145169328</v>
      </c>
    </row>
    <row r="24" spans="1:11" ht="15" thickBot="1" x14ac:dyDescent="0.4">
      <c r="A24" s="115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(D24*100)/$D$64</f>
        <v>0.62710909526892433</v>
      </c>
    </row>
    <row r="25" spans="1:11" ht="15" thickBot="1" x14ac:dyDescent="0.4">
      <c r="A25" s="116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(D25*100)/$D$64</f>
        <v>0.32121154968769577</v>
      </c>
    </row>
    <row r="26" spans="1:11" ht="15" thickBot="1" x14ac:dyDescent="0.4">
      <c r="A26" s="114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0</v>
      </c>
      <c r="F26" s="56">
        <f t="shared" ref="F26:G26" si="5">SUM(F27:F29)</f>
        <v>305090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15"/>
      <c r="B27" s="59" t="s">
        <v>47</v>
      </c>
      <c r="C27" s="60">
        <v>300000</v>
      </c>
      <c r="D27" s="60">
        <v>300000</v>
      </c>
      <c r="E27" s="51">
        <v>0</v>
      </c>
      <c r="F27" s="50">
        <f t="shared" si="4"/>
        <v>300000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(D27*100)/$D$64</f>
        <v>0.47033182145169328</v>
      </c>
    </row>
    <row r="28" spans="1:11" x14ac:dyDescent="0.35">
      <c r="A28" s="115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(D28*100)/$D$64</f>
        <v>1.5677727381723109E-3</v>
      </c>
    </row>
    <row r="29" spans="1:11" ht="15" thickBot="1" x14ac:dyDescent="0.4">
      <c r="A29" s="116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(D29*100)/$D$64</f>
        <v>6.4121904991247518E-3</v>
      </c>
    </row>
    <row r="30" spans="1:11" ht="15" thickBot="1" x14ac:dyDescent="0.4">
      <c r="A30" s="114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16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(D31*100)/$D$64</f>
        <v>0.15677727381723108</v>
      </c>
    </row>
    <row r="32" spans="1:11" ht="15" thickBot="1" x14ac:dyDescent="0.4">
      <c r="A32" s="114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16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(D33*100)/$D$64</f>
        <v>0.47033182145169328</v>
      </c>
    </row>
    <row r="34" spans="1:11" ht="15" thickBot="1" x14ac:dyDescent="0.4">
      <c r="A34" s="117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18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(D35*100)/$D$64</f>
        <v>0.31355454763446217</v>
      </c>
    </row>
    <row r="36" spans="1:11" x14ac:dyDescent="0.35">
      <c r="A36" s="118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(D36*100)/$D$64</f>
        <v>1.567772738172311E-2</v>
      </c>
    </row>
    <row r="37" spans="1:11" ht="15" thickBot="1" x14ac:dyDescent="0.4">
      <c r="A37" s="119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(D37*100)/$D$64</f>
        <v>0</v>
      </c>
    </row>
    <row r="38" spans="1:11" ht="15" thickBot="1" x14ac:dyDescent="0.4">
      <c r="A38" s="114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15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(D39*100)/$D$64</f>
        <v>7.8388636908615542E-2</v>
      </c>
    </row>
    <row r="40" spans="1:11" ht="15" thickBot="1" x14ac:dyDescent="0.4">
      <c r="A40" s="116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(D40*100)/$D$64</f>
        <v>7.8388636908615542E-2</v>
      </c>
    </row>
    <row r="41" spans="1:11" ht="15" thickBot="1" x14ac:dyDescent="0.4">
      <c r="A41" s="114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(D42*100)/$D$64</f>
        <v>0.15677727381723108</v>
      </c>
    </row>
    <row r="43" spans="1:11" ht="15" thickBot="1" x14ac:dyDescent="0.4">
      <c r="A43" s="116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(D43*100)/$D$64</f>
        <v>7.8388636908615542E-2</v>
      </c>
    </row>
    <row r="44" spans="1:11" ht="15" thickBot="1" x14ac:dyDescent="0.4">
      <c r="A44" s="114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6500</v>
      </c>
      <c r="F44" s="56">
        <f t="shared" ref="F44:G44" si="11">SUM(F45:F47)</f>
        <v>743500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(D45*100)/$D$64</f>
        <v>0.94066364290338655</v>
      </c>
    </row>
    <row r="46" spans="1:11" x14ac:dyDescent="0.35">
      <c r="A46" s="115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(D46*100)/$D$64</f>
        <v>0</v>
      </c>
    </row>
    <row r="47" spans="1:11" ht="15" thickBot="1" x14ac:dyDescent="0.4">
      <c r="A47" s="116"/>
      <c r="B47" s="26" t="s">
        <v>48</v>
      </c>
      <c r="C47" s="17">
        <v>150000</v>
      </c>
      <c r="D47" s="17">
        <v>150000</v>
      </c>
      <c r="E47" s="19">
        <v>6500</v>
      </c>
      <c r="F47" s="19">
        <f t="shared" si="4"/>
        <v>143500</v>
      </c>
      <c r="G47" s="34">
        <v>0</v>
      </c>
      <c r="H47" s="21">
        <f t="shared" si="1"/>
        <v>4.3333333333333339</v>
      </c>
      <c r="I47" s="21">
        <f t="shared" si="2"/>
        <v>95.666666666666671</v>
      </c>
      <c r="J47" s="33">
        <f t="shared" si="2"/>
        <v>0</v>
      </c>
      <c r="K47" s="22">
        <f>(D47*100)/$D$64</f>
        <v>0.23516591072584664</v>
      </c>
    </row>
    <row r="48" spans="1:11" ht="15" thickBot="1" x14ac:dyDescent="0.4">
      <c r="A48" s="114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38003</v>
      </c>
      <c r="F48" s="56">
        <f t="shared" ref="F48:G48" si="12">SUM(F49:F51)</f>
        <v>1496608</v>
      </c>
      <c r="G48" s="56">
        <f t="shared" si="12"/>
        <v>37966.620000000003</v>
      </c>
      <c r="H48" s="57"/>
      <c r="I48" s="57"/>
      <c r="J48" s="57"/>
      <c r="K48" s="62"/>
    </row>
    <row r="49" spans="1:11" x14ac:dyDescent="0.35">
      <c r="A49" s="115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(D49*100)/$D$64</f>
        <v>1.6461613750809265</v>
      </c>
    </row>
    <row r="50" spans="1:11" x14ac:dyDescent="0.35">
      <c r="A50" s="115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(D50*100)/$D$64</f>
        <v>0</v>
      </c>
    </row>
    <row r="51" spans="1:11" ht="15" thickBot="1" x14ac:dyDescent="0.4">
      <c r="A51" s="116"/>
      <c r="B51" s="26" t="s">
        <v>48</v>
      </c>
      <c r="C51" s="17">
        <v>484611</v>
      </c>
      <c r="D51" s="17">
        <v>484611</v>
      </c>
      <c r="E51" s="20">
        <v>38003</v>
      </c>
      <c r="F51" s="19">
        <f t="shared" si="4"/>
        <v>446608</v>
      </c>
      <c r="G51" s="20">
        <v>37966.620000000003</v>
      </c>
      <c r="H51" s="21">
        <f t="shared" si="1"/>
        <v>7.8419598399541073</v>
      </c>
      <c r="I51" s="21">
        <f t="shared" si="2"/>
        <v>92.1580401600459</v>
      </c>
      <c r="J51" s="33">
        <f t="shared" si="2"/>
        <v>99.904270715469835</v>
      </c>
      <c r="K51" s="22">
        <f>(D51*100)/$D$64</f>
        <v>0.75975991441842172</v>
      </c>
    </row>
    <row r="52" spans="1:11" ht="15" thickBot="1" x14ac:dyDescent="0.4">
      <c r="A52" s="117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18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(D53*100)/$D$64</f>
        <v>0.15677727381723108</v>
      </c>
    </row>
    <row r="54" spans="1:11" ht="15" thickBot="1" x14ac:dyDescent="0.4">
      <c r="A54" s="119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(D54*100)/$D$64</f>
        <v>0</v>
      </c>
    </row>
    <row r="55" spans="1:11" ht="15" thickBot="1" x14ac:dyDescent="0.4">
      <c r="A55" s="114">
        <v>123</v>
      </c>
      <c r="B55" s="55" t="s">
        <v>15</v>
      </c>
      <c r="C55" s="56">
        <f>SUM(C56:C57)</f>
        <v>150000</v>
      </c>
      <c r="D55" s="56">
        <f>SUM(D56:D57)</f>
        <v>150000</v>
      </c>
      <c r="E55" s="64">
        <f>SUM(E56:E57)</f>
        <v>0</v>
      </c>
      <c r="F55" s="64">
        <f>SUM(F56:F57)</f>
        <v>150000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15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(D56*100)/$D$64</f>
        <v>0.15677727381723108</v>
      </c>
    </row>
    <row r="57" spans="1:11" ht="15" thickBot="1" x14ac:dyDescent="0.4">
      <c r="A57" s="116"/>
      <c r="B57" s="26" t="s">
        <v>48</v>
      </c>
      <c r="C57" s="17">
        <v>50000</v>
      </c>
      <c r="D57" s="17">
        <v>50000</v>
      </c>
      <c r="E57" s="34">
        <v>0</v>
      </c>
      <c r="F57" s="34">
        <f t="shared" si="4"/>
        <v>50000</v>
      </c>
      <c r="G57" s="18">
        <v>0</v>
      </c>
      <c r="H57" s="21">
        <f t="shared" si="1"/>
        <v>0</v>
      </c>
      <c r="I57" s="21">
        <f t="shared" si="2"/>
        <v>100</v>
      </c>
      <c r="J57" s="33" t="e">
        <f t="shared" si="2"/>
        <v>#DIV/0!</v>
      </c>
      <c r="K57" s="22">
        <f>(D57*100)/$D$64</f>
        <v>7.8388636908615542E-2</v>
      </c>
    </row>
    <row r="58" spans="1:11" ht="15" thickBot="1" x14ac:dyDescent="0.4">
      <c r="A58" s="114">
        <v>117</v>
      </c>
      <c r="B58" s="55" t="s">
        <v>16</v>
      </c>
      <c r="C58" s="56">
        <f>SUM(C59:C60)</f>
        <v>2500000</v>
      </c>
      <c r="D58" s="64">
        <f>SUM(D59:D60)</f>
        <v>2500000</v>
      </c>
      <c r="E58" s="64">
        <f>SUM(E59:E60)</f>
        <v>0</v>
      </c>
      <c r="F58" s="64">
        <f t="shared" ref="F58:G58" si="13">SUM(F59:F60)</f>
        <v>2500000</v>
      </c>
      <c r="G58" s="64">
        <f t="shared" si="13"/>
        <v>0</v>
      </c>
      <c r="H58" s="57"/>
      <c r="I58" s="57"/>
      <c r="J58" s="57"/>
      <c r="K58" s="62"/>
    </row>
    <row r="59" spans="1:11" x14ac:dyDescent="0.35">
      <c r="A59" s="115"/>
      <c r="B59" s="47" t="s">
        <v>42</v>
      </c>
      <c r="C59" s="84">
        <v>0</v>
      </c>
      <c r="D59" s="48">
        <v>0</v>
      </c>
      <c r="E59" s="85">
        <v>0</v>
      </c>
      <c r="F59" s="80">
        <f t="shared" si="4"/>
        <v>0</v>
      </c>
      <c r="G59" s="85">
        <v>0</v>
      </c>
      <c r="H59" s="53" t="e">
        <f t="shared" si="1"/>
        <v>#DIV/0!</v>
      </c>
      <c r="I59" s="53" t="e">
        <f t="shared" si="2"/>
        <v>#DIV/0!</v>
      </c>
      <c r="J59" s="65" t="e">
        <f t="shared" si="2"/>
        <v>#DIV/0!</v>
      </c>
      <c r="K59" s="54">
        <f>(D59*100)/$D$64</f>
        <v>0</v>
      </c>
    </row>
    <row r="60" spans="1:11" ht="15" thickBot="1" x14ac:dyDescent="0.4">
      <c r="A60" s="116"/>
      <c r="B60" s="36" t="s">
        <v>47</v>
      </c>
      <c r="C60" s="17">
        <v>2500000</v>
      </c>
      <c r="D60" s="17">
        <v>2500000</v>
      </c>
      <c r="E60" s="34">
        <v>0</v>
      </c>
      <c r="F60" s="19">
        <f t="shared" si="4"/>
        <v>2500000</v>
      </c>
      <c r="G60" s="34">
        <v>0</v>
      </c>
      <c r="H60" s="32">
        <f t="shared" si="1"/>
        <v>0</v>
      </c>
      <c r="I60" s="37">
        <f t="shared" si="2"/>
        <v>100</v>
      </c>
      <c r="J60" s="33" t="e">
        <f t="shared" si="2"/>
        <v>#DIV/0!</v>
      </c>
      <c r="K60" s="22">
        <f>(D60*100)/$D$64</f>
        <v>3.9194318454307773</v>
      </c>
    </row>
    <row r="61" spans="1:11" ht="15" thickBot="1" x14ac:dyDescent="0.4">
      <c r="A61" s="114">
        <v>750</v>
      </c>
      <c r="B61" s="55" t="s">
        <v>34</v>
      </c>
      <c r="C61" s="81">
        <f>SUM(C62:C63)</f>
        <v>300000</v>
      </c>
      <c r="D61" s="82">
        <f>SUM(D62:D63)</f>
        <v>300000</v>
      </c>
      <c r="E61" s="56">
        <f>SUM(E62:E63)</f>
        <v>8051.02</v>
      </c>
      <c r="F61" s="56">
        <f t="shared" ref="F61:G61" si="14">SUM(F62:F63)</f>
        <v>291948.98</v>
      </c>
      <c r="G61" s="64">
        <f t="shared" si="14"/>
        <v>490</v>
      </c>
      <c r="H61" s="89"/>
      <c r="I61" s="89"/>
      <c r="J61" s="90"/>
      <c r="K61" s="62"/>
    </row>
    <row r="62" spans="1:11" ht="14.25" customHeight="1" x14ac:dyDescent="0.35">
      <c r="A62" s="115"/>
      <c r="B62" s="86" t="s">
        <v>51</v>
      </c>
      <c r="C62" s="87">
        <v>100000</v>
      </c>
      <c r="D62" s="87">
        <v>100000</v>
      </c>
      <c r="E62" s="88">
        <v>8051.02</v>
      </c>
      <c r="F62" s="50">
        <f t="shared" si="4"/>
        <v>91948.98</v>
      </c>
      <c r="G62" s="51">
        <v>490</v>
      </c>
      <c r="H62" s="53">
        <f t="shared" si="1"/>
        <v>8.0510200000000012</v>
      </c>
      <c r="I62" s="53">
        <f t="shared" si="2"/>
        <v>91.948979999999992</v>
      </c>
      <c r="J62" s="65">
        <f t="shared" si="2"/>
        <v>6.0861853529118051</v>
      </c>
      <c r="K62" s="54">
        <f>(D62*100)/$D$64</f>
        <v>0.15677727381723108</v>
      </c>
    </row>
    <row r="63" spans="1:11" ht="15" thickBot="1" x14ac:dyDescent="0.4">
      <c r="A63" s="116"/>
      <c r="B63" s="26" t="s">
        <v>47</v>
      </c>
      <c r="C63" s="17">
        <v>200000</v>
      </c>
      <c r="D63" s="17">
        <v>200000</v>
      </c>
      <c r="E63" s="34">
        <v>0</v>
      </c>
      <c r="F63" s="19">
        <f t="shared" si="4"/>
        <v>200000</v>
      </c>
      <c r="G63" s="35">
        <v>0</v>
      </c>
      <c r="H63" s="32">
        <f t="shared" si="1"/>
        <v>0</v>
      </c>
      <c r="I63" s="21">
        <f t="shared" si="2"/>
        <v>100</v>
      </c>
      <c r="J63" s="33" t="e">
        <f t="shared" si="2"/>
        <v>#DIV/0!</v>
      </c>
      <c r="K63" s="22">
        <f>SUM(D63/D64)*100</f>
        <v>0.31355454763446217</v>
      </c>
    </row>
    <row r="64" spans="1:11" ht="15" thickBot="1" x14ac:dyDescent="0.4">
      <c r="A64" s="38" t="s">
        <v>35</v>
      </c>
      <c r="B64" s="39" t="s">
        <v>20</v>
      </c>
      <c r="C64" s="40">
        <f>SUM(C9+C12,C15,C18,C22,C26,C30,C32,C34,C38,C41,C44,C48,C52,C55,C58+C61)</f>
        <v>63784755</v>
      </c>
      <c r="D64" s="40">
        <f>SUM(D9+D12,D15,D18,D22,D26,D30,D32,D34,D38,D41,D44,D48,D52,D55,D58+D61)</f>
        <v>63784755</v>
      </c>
      <c r="E64" s="40">
        <f>SUM(E9+E12,E15,E18,E22,E26,E30,E32,E34,E38,E41,E44,E48,E52,E55,E58+E61)</f>
        <v>26133370.859999996</v>
      </c>
      <c r="F64" s="40">
        <f>SUM(F9+F12,F15,F18,F22,F26,F30,F32,F34,F38,F41,F44,F48,F52,F55,F58+F61)</f>
        <v>37651384.140000001</v>
      </c>
      <c r="G64" s="40">
        <f>SUM(G9+G12,G15,G18,G22,G26,G30,G32,G34,G38,G41,G44,G48,G52,G55,G58+G61)</f>
        <v>5951823.540000001</v>
      </c>
      <c r="H64" s="41">
        <f t="shared" si="1"/>
        <v>40.971186390854676</v>
      </c>
      <c r="I64" s="41">
        <f t="shared" si="2"/>
        <v>59.028813609145324</v>
      </c>
      <c r="J64" s="41">
        <f t="shared" si="2"/>
        <v>22.77480227057093</v>
      </c>
      <c r="K64" s="42">
        <f>SUM(K9:K63)</f>
        <v>99.999999999999957</v>
      </c>
    </row>
    <row r="65" spans="1:11" x14ac:dyDescent="0.35">
      <c r="A65" s="1"/>
      <c r="B65" s="15" t="s">
        <v>58</v>
      </c>
      <c r="C65" s="1"/>
    </row>
    <row r="66" spans="1:11" x14ac:dyDescent="0.35">
      <c r="A66" s="1"/>
      <c r="B66" s="15" t="s">
        <v>37</v>
      </c>
      <c r="C66" s="1"/>
      <c r="E66" t="s">
        <v>36</v>
      </c>
    </row>
    <row r="67" spans="1:11" x14ac:dyDescent="0.35">
      <c r="A67" s="44"/>
      <c r="B67" s="45" t="s">
        <v>40</v>
      </c>
      <c r="C67" s="44"/>
      <c r="D67" s="44"/>
      <c r="E67" s="44"/>
      <c r="F67" s="44"/>
      <c r="G67" s="44"/>
      <c r="H67" s="44"/>
      <c r="I67" s="44"/>
      <c r="J67" s="44"/>
      <c r="K67" s="44"/>
    </row>
  </sheetData>
  <mergeCells count="29">
    <mergeCell ref="A55:A57"/>
    <mergeCell ref="A58:A60"/>
    <mergeCell ref="A61:A63"/>
    <mergeCell ref="A32:A33"/>
    <mergeCell ref="A34:A37"/>
    <mergeCell ref="A38:A40"/>
    <mergeCell ref="A41:A43"/>
    <mergeCell ref="A44:A47"/>
    <mergeCell ref="A9:A11"/>
    <mergeCell ref="A12:A14"/>
    <mergeCell ref="A15:A17"/>
    <mergeCell ref="A48:A51"/>
    <mergeCell ref="A52:A54"/>
    <mergeCell ref="A30:A31"/>
    <mergeCell ref="A18:A21"/>
    <mergeCell ref="A22:A25"/>
    <mergeCell ref="A26:A29"/>
    <mergeCell ref="A1:K1"/>
    <mergeCell ref="A2:K2"/>
    <mergeCell ref="A4:K4"/>
    <mergeCell ref="A6:A8"/>
    <mergeCell ref="B6:B8"/>
    <mergeCell ref="C6:G6"/>
    <mergeCell ref="H6:K6"/>
    <mergeCell ref="C7:D7"/>
    <mergeCell ref="E7:E8"/>
    <mergeCell ref="A3:K3"/>
    <mergeCell ref="F7:F8"/>
    <mergeCell ref="G7:G8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80" orientation="landscape" r:id="rId1"/>
  <headerFooter>
    <oddFooter xml:space="preserve">&amp;L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topLeftCell="A59" workbookViewId="0">
      <selection activeCell="L89" sqref="L89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38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39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53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56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27023749.850000001</v>
      </c>
      <c r="F9" s="56">
        <f>SUM(F10:F11)</f>
        <v>22516250.149999999</v>
      </c>
      <c r="G9" s="56">
        <f>SUM(G10:G11)</f>
        <v>8221033.6699999999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(D10*100)/$D$65</f>
        <v>0.15631304703572835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27022749.850000001</v>
      </c>
      <c r="F11" s="19">
        <f>SUM(D11-E11)</f>
        <v>22417250.149999999</v>
      </c>
      <c r="G11" s="20">
        <v>8221033.6699999999</v>
      </c>
      <c r="H11" s="21">
        <f>SUM(E11/D11*100)</f>
        <v>54.657665554207128</v>
      </c>
      <c r="I11" s="21">
        <f>SUM(F11/D11*100)</f>
        <v>45.342334445792872</v>
      </c>
      <c r="J11" s="21">
        <f>SUM(G11/E11*100)</f>
        <v>30.422639130488044</v>
      </c>
      <c r="K11" s="22">
        <f>(D11*100)/$D$65</f>
        <v>77.281170454464089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396398.83</v>
      </c>
      <c r="F12" s="56">
        <f t="shared" ref="F12:G12" si="0">SUM(F13:F14)</f>
        <v>823601.16999999993</v>
      </c>
      <c r="G12" s="56">
        <f t="shared" si="0"/>
        <v>306679.83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396398.83</v>
      </c>
      <c r="F13" s="50">
        <f>SUM(D13-E13)</f>
        <v>823601.16999999993</v>
      </c>
      <c r="G13" s="51">
        <v>306679.83</v>
      </c>
      <c r="H13" s="53">
        <f t="shared" ref="H13:H65" si="1">SUM(E13/D13*100)</f>
        <v>32.491707377049181</v>
      </c>
      <c r="I13" s="53">
        <f t="shared" ref="I13:J65" si="2">SUM(F13/D13*100)</f>
        <v>67.508292622950819</v>
      </c>
      <c r="J13" s="53">
        <f>SUM(G13/E13*100)</f>
        <v>77.366482136185923</v>
      </c>
      <c r="K13" s="54">
        <f>(D13*100)/$D$65</f>
        <v>1.9070191738358857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(D14*100)/$D$65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93006.14</v>
      </c>
      <c r="F15" s="56">
        <f t="shared" ref="F15:G15" si="3">SUM(F16:F17)</f>
        <v>506993.86</v>
      </c>
      <c r="G15" s="56">
        <f t="shared" si="3"/>
        <v>59384.83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(D16*100)/$D$65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93006.14</v>
      </c>
      <c r="F17" s="19">
        <f t="shared" si="4"/>
        <v>506993.86</v>
      </c>
      <c r="G17" s="20">
        <v>59384.83</v>
      </c>
      <c r="H17" s="21">
        <f t="shared" si="1"/>
        <v>15.501023333333332</v>
      </c>
      <c r="I17" s="21">
        <f t="shared" si="2"/>
        <v>84.498976666666664</v>
      </c>
      <c r="J17" s="21">
        <f t="shared" si="2"/>
        <v>63.850440411783573</v>
      </c>
      <c r="K17" s="22">
        <f>(D17*100)/$D$65</f>
        <v>0.93787828221436997</v>
      </c>
    </row>
    <row r="18" spans="1:11" ht="15" thickBot="1" x14ac:dyDescent="0.4">
      <c r="A18" s="114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2309763.87</v>
      </c>
      <c r="F18" s="56">
        <f>SUM(F19:F21)</f>
        <v>2710406.13</v>
      </c>
      <c r="G18" s="56">
        <f>SUM(G19:G21)</f>
        <v>1499758.98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1393323.53</v>
      </c>
      <c r="F19" s="50">
        <f t="shared" si="4"/>
        <v>2226586.4699999997</v>
      </c>
      <c r="G19" s="51">
        <v>939512.06</v>
      </c>
      <c r="H19" s="53">
        <f t="shared" si="1"/>
        <v>38.490557223798383</v>
      </c>
      <c r="I19" s="53">
        <f t="shared" si="2"/>
        <v>61.50944277620161</v>
      </c>
      <c r="J19" s="53">
        <f t="shared" si="2"/>
        <v>67.429569642019899</v>
      </c>
      <c r="K19" s="54">
        <f>(D19*100)/$D$65</f>
        <v>5.6583916209510337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(D20*100)/$D$65</f>
        <v>4.064139222928937E-4</v>
      </c>
    </row>
    <row r="21" spans="1:11" ht="15" thickBot="1" x14ac:dyDescent="0.4">
      <c r="A21" s="116"/>
      <c r="B21" s="66" t="s">
        <v>43</v>
      </c>
      <c r="C21" s="67">
        <v>1400000</v>
      </c>
      <c r="D21" s="67">
        <v>1400000</v>
      </c>
      <c r="E21" s="91">
        <v>916440.34</v>
      </c>
      <c r="F21" s="69">
        <f t="shared" si="4"/>
        <v>483559.66000000003</v>
      </c>
      <c r="G21" s="91">
        <v>560246.92000000004</v>
      </c>
      <c r="H21" s="21">
        <f t="shared" si="1"/>
        <v>65.460024285714283</v>
      </c>
      <c r="I21" s="21">
        <f t="shared" si="2"/>
        <v>34.539975714285717</v>
      </c>
      <c r="J21" s="21">
        <f t="shared" si="2"/>
        <v>61.132939652132734</v>
      </c>
      <c r="K21" s="74">
        <f>(D21*100)/$D$65</f>
        <v>2.1883826585001969</v>
      </c>
    </row>
    <row r="22" spans="1:11" ht="15" thickBot="1" x14ac:dyDescent="0.4">
      <c r="A22" s="114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64070.82</v>
      </c>
      <c r="F22" s="56">
        <f>SUM(F23:F25)</f>
        <v>840813.17999999993</v>
      </c>
      <c r="G22" s="64">
        <f>SUM(G23:G25)</f>
        <v>23722.97</v>
      </c>
      <c r="H22" s="57"/>
      <c r="I22" s="57"/>
      <c r="J22" s="57"/>
      <c r="K22" s="62"/>
    </row>
    <row r="23" spans="1:11" x14ac:dyDescent="0.35">
      <c r="A23" s="115"/>
      <c r="B23" s="59" t="s">
        <v>44</v>
      </c>
      <c r="C23" s="60">
        <v>300000</v>
      </c>
      <c r="D23" s="60">
        <v>300000</v>
      </c>
      <c r="E23" s="51">
        <v>64068.82</v>
      </c>
      <c r="F23" s="50">
        <f t="shared" si="4"/>
        <v>235931.18</v>
      </c>
      <c r="G23" s="51">
        <v>23722.97</v>
      </c>
      <c r="H23" s="53">
        <f t="shared" si="1"/>
        <v>21.356273333333334</v>
      </c>
      <c r="I23" s="53">
        <f t="shared" si="2"/>
        <v>78.643726666666666</v>
      </c>
      <c r="J23" s="65">
        <f t="shared" si="2"/>
        <v>37.027324679930111</v>
      </c>
      <c r="K23" s="54">
        <f>(D23*100)/$D$65</f>
        <v>0.46893914110718499</v>
      </c>
    </row>
    <row r="24" spans="1:11" ht="15" thickBot="1" x14ac:dyDescent="0.4">
      <c r="A24" s="115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0.62525218814291339</v>
      </c>
    </row>
    <row r="25" spans="1:11" ht="15" thickBot="1" x14ac:dyDescent="0.4">
      <c r="A25" s="116"/>
      <c r="B25" s="66" t="s">
        <v>50</v>
      </c>
      <c r="C25" s="67">
        <v>204884</v>
      </c>
      <c r="D25" s="67">
        <v>204884</v>
      </c>
      <c r="E25" s="91">
        <v>2</v>
      </c>
      <c r="F25" s="69">
        <f t="shared" si="4"/>
        <v>204882</v>
      </c>
      <c r="G25" s="91">
        <v>0</v>
      </c>
      <c r="H25" s="32">
        <f t="shared" si="1"/>
        <v>9.7616212100505649E-4</v>
      </c>
      <c r="I25" s="21">
        <f t="shared" si="2"/>
        <v>99.999023837878994</v>
      </c>
      <c r="J25" s="33">
        <f t="shared" si="2"/>
        <v>0</v>
      </c>
      <c r="K25" s="74">
        <f>(D25*100)/$D$65</f>
        <v>0.32026042328868165</v>
      </c>
    </row>
    <row r="26" spans="1:11" ht="15" thickBot="1" x14ac:dyDescent="0.4">
      <c r="A26" s="114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5</v>
      </c>
      <c r="F26" s="56">
        <f t="shared" ref="F26:G26" si="5">SUM(F27:F29)</f>
        <v>305085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15"/>
      <c r="B27" s="59" t="s">
        <v>47</v>
      </c>
      <c r="C27" s="60">
        <v>300000</v>
      </c>
      <c r="D27" s="60">
        <v>300000</v>
      </c>
      <c r="E27" s="51">
        <v>5</v>
      </c>
      <c r="F27" s="50">
        <f t="shared" si="4"/>
        <v>299995</v>
      </c>
      <c r="G27" s="51">
        <v>0</v>
      </c>
      <c r="H27" s="52">
        <f t="shared" si="1"/>
        <v>1.6666666666666668E-3</v>
      </c>
      <c r="I27" s="53">
        <f t="shared" si="2"/>
        <v>99.998333333333335</v>
      </c>
      <c r="J27" s="65">
        <f t="shared" si="2"/>
        <v>0</v>
      </c>
      <c r="K27" s="54">
        <f>(D27*100)/$D$65</f>
        <v>0.46893914110718499</v>
      </c>
    </row>
    <row r="28" spans="1:11" x14ac:dyDescent="0.35">
      <c r="A28" s="115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1.5631304703572833E-3</v>
      </c>
    </row>
    <row r="29" spans="1:11" ht="15" thickBot="1" x14ac:dyDescent="0.4">
      <c r="A29" s="116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6.3932036237612892E-3</v>
      </c>
    </row>
    <row r="30" spans="1:11" ht="15" thickBot="1" x14ac:dyDescent="0.4">
      <c r="A30" s="114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16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0.15631304703572835</v>
      </c>
    </row>
    <row r="32" spans="1:11" ht="15" thickBot="1" x14ac:dyDescent="0.4">
      <c r="A32" s="114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16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(D33*100)/$D$65</f>
        <v>0.46893914110718499</v>
      </c>
    </row>
    <row r="34" spans="1:11" ht="15" thickBot="1" x14ac:dyDescent="0.4">
      <c r="A34" s="117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18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(D35*100)/$D$65</f>
        <v>0.31262609407145669</v>
      </c>
    </row>
    <row r="36" spans="1:11" x14ac:dyDescent="0.35">
      <c r="A36" s="118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(D36*100)/$D$65</f>
        <v>1.5631304703572834E-2</v>
      </c>
    </row>
    <row r="37" spans="1:11" ht="15" thickBot="1" x14ac:dyDescent="0.4">
      <c r="A37" s="119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(D37*100)/$D$65</f>
        <v>0</v>
      </c>
    </row>
    <row r="38" spans="1:11" ht="15" thickBot="1" x14ac:dyDescent="0.4">
      <c r="A38" s="114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15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(D39*100)/$D$65</f>
        <v>7.8156523517864174E-2</v>
      </c>
    </row>
    <row r="40" spans="1:11" ht="15" thickBot="1" x14ac:dyDescent="0.4">
      <c r="A40" s="116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(D40*100)/$D$65</f>
        <v>7.8156523517864174E-2</v>
      </c>
    </row>
    <row r="41" spans="1:11" ht="15" thickBot="1" x14ac:dyDescent="0.4">
      <c r="A41" s="114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(D42*100)/$D$65</f>
        <v>0.15631304703572835</v>
      </c>
    </row>
    <row r="43" spans="1:11" ht="15" thickBot="1" x14ac:dyDescent="0.4">
      <c r="A43" s="116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(D43*100)/$D$65</f>
        <v>7.8156523517864174E-2</v>
      </c>
    </row>
    <row r="44" spans="1:11" ht="15" thickBot="1" x14ac:dyDescent="0.4">
      <c r="A44" s="114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8000</v>
      </c>
      <c r="F44" s="56">
        <f t="shared" ref="F44:G44" si="11">SUM(F45:F47)</f>
        <v>742000</v>
      </c>
      <c r="G44" s="64">
        <f t="shared" si="11"/>
        <v>0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(D45*100)/$D$65</f>
        <v>0.93787828221436997</v>
      </c>
    </row>
    <row r="46" spans="1:11" x14ac:dyDescent="0.35">
      <c r="A46" s="115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(D46*100)/$D$65</f>
        <v>0</v>
      </c>
    </row>
    <row r="47" spans="1:11" ht="15" thickBot="1" x14ac:dyDescent="0.4">
      <c r="A47" s="116"/>
      <c r="B47" s="26" t="s">
        <v>48</v>
      </c>
      <c r="C47" s="17">
        <v>150000</v>
      </c>
      <c r="D47" s="17">
        <v>150000</v>
      </c>
      <c r="E47" s="19">
        <v>8000</v>
      </c>
      <c r="F47" s="19">
        <f t="shared" si="4"/>
        <v>142000</v>
      </c>
      <c r="G47" s="34">
        <v>0</v>
      </c>
      <c r="H47" s="21">
        <f t="shared" si="1"/>
        <v>5.3333333333333339</v>
      </c>
      <c r="I47" s="21">
        <f t="shared" si="2"/>
        <v>94.666666666666671</v>
      </c>
      <c r="J47" s="33">
        <f t="shared" si="2"/>
        <v>0</v>
      </c>
      <c r="K47" s="22">
        <f>(D47*100)/$D$65</f>
        <v>0.23446957055359249</v>
      </c>
    </row>
    <row r="48" spans="1:11" ht="15" thickBot="1" x14ac:dyDescent="0.4">
      <c r="A48" s="114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75969.62</v>
      </c>
      <c r="F48" s="56">
        <f t="shared" ref="F48:G48" si="12">SUM(F49:F51)</f>
        <v>1458641.38</v>
      </c>
      <c r="G48" s="56">
        <f t="shared" si="12"/>
        <v>75933.240000000005</v>
      </c>
      <c r="H48" s="57"/>
      <c r="I48" s="57"/>
      <c r="J48" s="57"/>
      <c r="K48" s="62"/>
    </row>
    <row r="49" spans="1:11" x14ac:dyDescent="0.35">
      <c r="A49" s="115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(D49*100)/$D$65</f>
        <v>1.6412869938751475</v>
      </c>
    </row>
    <row r="50" spans="1:11" x14ac:dyDescent="0.35">
      <c r="A50" s="115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(D50*100)/$D$65</f>
        <v>0</v>
      </c>
    </row>
    <row r="51" spans="1:11" ht="15" thickBot="1" x14ac:dyDescent="0.4">
      <c r="A51" s="116"/>
      <c r="B51" s="26" t="s">
        <v>48</v>
      </c>
      <c r="C51" s="17">
        <v>484611</v>
      </c>
      <c r="D51" s="17">
        <v>484611</v>
      </c>
      <c r="E51" s="20">
        <v>75969.62</v>
      </c>
      <c r="F51" s="19">
        <f t="shared" si="4"/>
        <v>408641.38</v>
      </c>
      <c r="G51" s="20">
        <v>75933.240000000005</v>
      </c>
      <c r="H51" s="21">
        <f t="shared" si="1"/>
        <v>15.676412627860284</v>
      </c>
      <c r="I51" s="21">
        <f t="shared" si="2"/>
        <v>84.323587372139713</v>
      </c>
      <c r="J51" s="33">
        <f t="shared" si="2"/>
        <v>99.952112436523976</v>
      </c>
      <c r="K51" s="22">
        <f>(D51*100)/$D$65</f>
        <v>0.75751022037031346</v>
      </c>
    </row>
    <row r="52" spans="1:11" ht="15" thickBot="1" x14ac:dyDescent="0.4">
      <c r="A52" s="117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18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(D53*100)/$D$65</f>
        <v>0.15631304703572835</v>
      </c>
    </row>
    <row r="54" spans="1:11" ht="15" thickBot="1" x14ac:dyDescent="0.4">
      <c r="A54" s="119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(D54*100)/$D$65</f>
        <v>0</v>
      </c>
    </row>
    <row r="55" spans="1:11" ht="15" thickBot="1" x14ac:dyDescent="0.4">
      <c r="A55" s="114">
        <v>123</v>
      </c>
      <c r="B55" s="55" t="s">
        <v>15</v>
      </c>
      <c r="C55" s="56">
        <f>SUM(C56:C58)</f>
        <v>150000</v>
      </c>
      <c r="D55" s="56">
        <f>SUM(D56:D58)</f>
        <v>339431.35</v>
      </c>
      <c r="E55" s="64">
        <f>SUM(E56:E58)</f>
        <v>239431.35</v>
      </c>
      <c r="F55" s="64">
        <f>SUM(F56:F58)</f>
        <v>100000</v>
      </c>
      <c r="G55" s="64">
        <f>SUM(G56:G58)</f>
        <v>0</v>
      </c>
      <c r="H55" s="57"/>
      <c r="I55" s="57"/>
      <c r="J55" s="57"/>
      <c r="K55" s="62"/>
    </row>
    <row r="56" spans="1:11" x14ac:dyDescent="0.35">
      <c r="A56" s="115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(D56*100)/$D$65</f>
        <v>0.15631304703572835</v>
      </c>
    </row>
    <row r="57" spans="1:11" x14ac:dyDescent="0.35">
      <c r="A57" s="115"/>
      <c r="B57" s="92" t="s">
        <v>42</v>
      </c>
      <c r="C57" s="93">
        <v>0</v>
      </c>
      <c r="D57" s="93">
        <v>189431.35</v>
      </c>
      <c r="E57" s="94">
        <v>189431.35</v>
      </c>
      <c r="F57" s="80">
        <f t="shared" si="4"/>
        <v>0</v>
      </c>
      <c r="G57" s="95">
        <v>0</v>
      </c>
      <c r="H57" s="52">
        <f t="shared" si="1"/>
        <v>100</v>
      </c>
      <c r="I57" s="53">
        <f t="shared" si="2"/>
        <v>0</v>
      </c>
      <c r="J57" s="65">
        <f t="shared" si="2"/>
        <v>0</v>
      </c>
      <c r="K57" s="54">
        <f>(D57*100)/$D$65</f>
        <v>0.29610591522591517</v>
      </c>
    </row>
    <row r="58" spans="1:11" ht="15" thickBot="1" x14ac:dyDescent="0.4">
      <c r="A58" s="116"/>
      <c r="B58" s="26" t="s">
        <v>48</v>
      </c>
      <c r="C58" s="17">
        <v>50000</v>
      </c>
      <c r="D58" s="17">
        <v>50000</v>
      </c>
      <c r="E58" s="34">
        <v>50000</v>
      </c>
      <c r="F58" s="34">
        <f t="shared" si="4"/>
        <v>0</v>
      </c>
      <c r="G58" s="18">
        <v>0</v>
      </c>
      <c r="H58" s="21">
        <f t="shared" si="1"/>
        <v>100</v>
      </c>
      <c r="I58" s="21">
        <f t="shared" si="2"/>
        <v>0</v>
      </c>
      <c r="J58" s="33">
        <f t="shared" si="2"/>
        <v>0</v>
      </c>
      <c r="K58" s="22">
        <f>(D58*100)/$D$65</f>
        <v>7.8156523517864174E-2</v>
      </c>
    </row>
    <row r="59" spans="1:11" ht="15" thickBot="1" x14ac:dyDescent="0.4">
      <c r="A59" s="114">
        <v>117</v>
      </c>
      <c r="B59" s="55" t="s">
        <v>16</v>
      </c>
      <c r="C59" s="56">
        <f>SUM(C60:C61)</f>
        <v>2500000</v>
      </c>
      <c r="D59" s="64">
        <f>SUM(D60:D61)</f>
        <v>2500000</v>
      </c>
      <c r="E59" s="64">
        <f>SUM(E60:E61)</f>
        <v>0</v>
      </c>
      <c r="F59" s="64">
        <f t="shared" ref="F59:G59" si="13">SUM(F60:F61)</f>
        <v>2500000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15"/>
      <c r="B60" s="47" t="s">
        <v>42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16"/>
      <c r="B61" s="36" t="s">
        <v>47</v>
      </c>
      <c r="C61" s="17">
        <v>2500000</v>
      </c>
      <c r="D61" s="17">
        <v>2500000</v>
      </c>
      <c r="E61" s="34">
        <v>0</v>
      </c>
      <c r="F61" s="19">
        <f t="shared" si="4"/>
        <v>2500000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f>(D61*100)/$D$65</f>
        <v>3.9078261758932085</v>
      </c>
    </row>
    <row r="62" spans="1:11" ht="15" thickBot="1" x14ac:dyDescent="0.4">
      <c r="A62" s="114">
        <v>750</v>
      </c>
      <c r="B62" s="55" t="s">
        <v>34</v>
      </c>
      <c r="C62" s="81">
        <f>SUM(C63:C64)</f>
        <v>300000</v>
      </c>
      <c r="D62" s="82">
        <f>SUM(D63:D64)</f>
        <v>300000</v>
      </c>
      <c r="E62" s="56">
        <f>SUM(E63:E64)</f>
        <v>12601.43</v>
      </c>
      <c r="F62" s="56">
        <f t="shared" ref="F62:G62" si="14">SUM(F63:F64)</f>
        <v>287398.57</v>
      </c>
      <c r="G62" s="64">
        <f t="shared" si="14"/>
        <v>1330</v>
      </c>
      <c r="H62" s="89"/>
      <c r="I62" s="89"/>
      <c r="J62" s="90"/>
      <c r="K62" s="62"/>
    </row>
    <row r="63" spans="1:11" x14ac:dyDescent="0.35">
      <c r="A63" s="115"/>
      <c r="B63" s="86" t="s">
        <v>51</v>
      </c>
      <c r="C63" s="87">
        <v>100000</v>
      </c>
      <c r="D63" s="87">
        <v>100000</v>
      </c>
      <c r="E63" s="88">
        <v>12601.43</v>
      </c>
      <c r="F63" s="50">
        <f t="shared" si="4"/>
        <v>87398.57</v>
      </c>
      <c r="G63" s="51">
        <v>1330</v>
      </c>
      <c r="H63" s="53">
        <f t="shared" si="1"/>
        <v>12.601429999999999</v>
      </c>
      <c r="I63" s="53">
        <f t="shared" si="2"/>
        <v>87.398570000000007</v>
      </c>
      <c r="J63" s="65">
        <f t="shared" si="2"/>
        <v>10.554357719719111</v>
      </c>
      <c r="K63" s="54">
        <f>(D63*100)/$D$65</f>
        <v>0.15631304703572835</v>
      </c>
    </row>
    <row r="64" spans="1:11" ht="15" thickBot="1" x14ac:dyDescent="0.4">
      <c r="A64" s="116"/>
      <c r="B64" s="26" t="s">
        <v>47</v>
      </c>
      <c r="C64" s="17">
        <v>200000</v>
      </c>
      <c r="D64" s="17">
        <v>200000</v>
      </c>
      <c r="E64" s="34">
        <v>0</v>
      </c>
      <c r="F64" s="19">
        <f t="shared" si="4"/>
        <v>200000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0.31262609407145664</v>
      </c>
    </row>
    <row r="65" spans="1:11" ht="15" thickBot="1" x14ac:dyDescent="0.4">
      <c r="A65" s="38" t="s">
        <v>35</v>
      </c>
      <c r="B65" s="39" t="s">
        <v>20</v>
      </c>
      <c r="C65" s="40">
        <f>SUM(C9+C12,C15,C18,C22,C26,C30,C32,C34,C38,C41,C44,C48,C52,C55,C59+C62)</f>
        <v>63784755</v>
      </c>
      <c r="D65" s="40">
        <f>SUM(D9+D12,D15,D18,D22,D26,D30,D32,D34,D38,D41,D44,D48,D52,D55,D59+D62)</f>
        <v>63974186.350000001</v>
      </c>
      <c r="E65" s="40">
        <f>SUM(E9+E12,E15,E18,E22,E26,E30,E32,E34,E38,E41,E44,E48,E52,E55,E59+E62)</f>
        <v>30223007.910000004</v>
      </c>
      <c r="F65" s="40">
        <f>SUM(F9+F12,F15,F18,F22,F26,F30,F32,F34,F38,F41,F44,F48,F52,F55,F59+F62)</f>
        <v>33751178.439999998</v>
      </c>
      <c r="G65" s="40">
        <f>SUM(G9+G12,G15,G18,G22,G26,G30,G32,G34,G38,G41,G44,G48,G52,G55,G59+G62)</f>
        <v>10187843.520000001</v>
      </c>
      <c r="H65" s="41">
        <f t="shared" si="1"/>
        <v>47.242504569970201</v>
      </c>
      <c r="I65" s="41">
        <f t="shared" si="2"/>
        <v>52.757495430029799</v>
      </c>
      <c r="J65" s="41">
        <f t="shared" si="2"/>
        <v>33.708900021923725</v>
      </c>
      <c r="K65" s="42">
        <f>SUM(K9:K64)</f>
        <v>99.999999999999957</v>
      </c>
    </row>
    <row r="66" spans="1:11" x14ac:dyDescent="0.35">
      <c r="A66" s="1"/>
      <c r="B66" s="15" t="s">
        <v>59</v>
      </c>
      <c r="C66" s="1"/>
    </row>
    <row r="67" spans="1:11" x14ac:dyDescent="0.35">
      <c r="A67" s="1"/>
      <c r="B67" s="15" t="s">
        <v>37</v>
      </c>
      <c r="C67" s="1"/>
      <c r="E67" t="s">
        <v>36</v>
      </c>
    </row>
    <row r="68" spans="1:11" x14ac:dyDescent="0.35">
      <c r="A68" s="44"/>
      <c r="B68" s="45" t="s">
        <v>40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59:A61"/>
    <mergeCell ref="A62:A64"/>
    <mergeCell ref="A26:A29"/>
    <mergeCell ref="A30:A31"/>
    <mergeCell ref="A48:A51"/>
    <mergeCell ref="A52:A54"/>
    <mergeCell ref="A55:A58"/>
    <mergeCell ref="A32:A33"/>
    <mergeCell ref="A34:A37"/>
    <mergeCell ref="A38:A40"/>
    <mergeCell ref="A41:A43"/>
    <mergeCell ref="A44:A47"/>
    <mergeCell ref="A9:A11"/>
    <mergeCell ref="A12:A14"/>
    <mergeCell ref="A15:A17"/>
    <mergeCell ref="A18:A21"/>
    <mergeCell ref="A22:A25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F7:F8"/>
    <mergeCell ref="G7:G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253FE-6DED-4B28-9114-9963A8BCE59F}">
  <dimension ref="A1:K68"/>
  <sheetViews>
    <sheetView topLeftCell="A7" workbookViewId="0">
      <selection activeCell="B6" sqref="B6:B8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57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27504962.07</v>
      </c>
      <c r="F9" s="56">
        <f>SUM(F10:F11)</f>
        <v>22035037.93</v>
      </c>
      <c r="G9" s="56">
        <f>SUM(G10:G11)</f>
        <v>13843727.07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(D10*100)/$D$65</f>
        <v>0.15631304703572835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27503962.07</v>
      </c>
      <c r="F11" s="19">
        <f>SUM(D11-E11)</f>
        <v>21936037.93</v>
      </c>
      <c r="G11" s="20">
        <v>13843727.07</v>
      </c>
      <c r="H11" s="21">
        <f>SUM(E11/D11*100)</f>
        <v>55.630991241909392</v>
      </c>
      <c r="I11" s="21">
        <f>SUM(F11/D11*100)</f>
        <v>44.369008758090615</v>
      </c>
      <c r="J11" s="21">
        <f>SUM(G11/E11*100)</f>
        <v>50.333573885705988</v>
      </c>
      <c r="K11" s="22">
        <f>(D11*100)/$D$65</f>
        <v>77.281170454464089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500743.83</v>
      </c>
      <c r="F12" s="56">
        <f t="shared" ref="F12:G12" si="0">SUM(F13:F14)</f>
        <v>719256.16999999993</v>
      </c>
      <c r="G12" s="56">
        <f t="shared" si="0"/>
        <v>410572.52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500743.83</v>
      </c>
      <c r="F13" s="50">
        <f>SUM(D13-E13)</f>
        <v>719256.16999999993</v>
      </c>
      <c r="G13" s="51">
        <v>410572.52</v>
      </c>
      <c r="H13" s="53">
        <f t="shared" ref="H13:H65" si="1">SUM(E13/D13*100)</f>
        <v>41.044576229508202</v>
      </c>
      <c r="I13" s="53">
        <f t="shared" ref="I13:J65" si="2">SUM(F13/D13*100)</f>
        <v>58.955423770491798</v>
      </c>
      <c r="J13" s="53">
        <f>SUM(G13/E13*100)</f>
        <v>81.992526997287214</v>
      </c>
      <c r="K13" s="54">
        <f>(D13*100)/$D$65</f>
        <v>1.9070191738358857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(D14*100)/$D$65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93006.14</v>
      </c>
      <c r="F15" s="56">
        <f t="shared" ref="F15:G15" si="3">SUM(F16:F17)</f>
        <v>506993.86</v>
      </c>
      <c r="G15" s="56">
        <f t="shared" si="3"/>
        <v>59384.83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(D16*100)/$D$65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93006.14</v>
      </c>
      <c r="F17" s="19">
        <f t="shared" si="4"/>
        <v>506993.86</v>
      </c>
      <c r="G17" s="20">
        <v>59384.83</v>
      </c>
      <c r="H17" s="21">
        <f t="shared" si="1"/>
        <v>15.501023333333332</v>
      </c>
      <c r="I17" s="21">
        <f t="shared" si="2"/>
        <v>84.498976666666664</v>
      </c>
      <c r="J17" s="21">
        <f t="shared" si="2"/>
        <v>63.850440411783573</v>
      </c>
      <c r="K17" s="22">
        <f>(D17*100)/$D$65</f>
        <v>0.93787828221436997</v>
      </c>
    </row>
    <row r="18" spans="1:11" ht="15" thickBot="1" x14ac:dyDescent="0.4">
      <c r="A18" s="114">
        <v>49</v>
      </c>
      <c r="B18" s="63" t="s">
        <v>30</v>
      </c>
      <c r="C18" s="64">
        <f>SUM(C19:C21)</f>
        <v>5020170</v>
      </c>
      <c r="D18" s="56">
        <f>SUM(D19:D21)</f>
        <v>5020170</v>
      </c>
      <c r="E18" s="56">
        <f>SUM(E19:E21)</f>
        <v>3536643.66</v>
      </c>
      <c r="F18" s="56">
        <f>SUM(F19:F21)</f>
        <v>1483526.3399999999</v>
      </c>
      <c r="G18" s="56">
        <f>SUM(G19:G21)</f>
        <v>2414981.31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2231312.29</v>
      </c>
      <c r="F19" s="50">
        <f t="shared" si="4"/>
        <v>1388597.71</v>
      </c>
      <c r="G19" s="51">
        <v>1437980.97</v>
      </c>
      <c r="H19" s="53">
        <f t="shared" si="1"/>
        <v>61.639993535750889</v>
      </c>
      <c r="I19" s="53">
        <f t="shared" si="2"/>
        <v>38.360006464249111</v>
      </c>
      <c r="J19" s="53">
        <f t="shared" si="2"/>
        <v>64.445527255174127</v>
      </c>
      <c r="K19" s="54">
        <f>(D19*100)/$D$65</f>
        <v>5.6583916209510337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(D20*100)/$D$65</f>
        <v>4.064139222928937E-4</v>
      </c>
    </row>
    <row r="21" spans="1:11" ht="15" thickBot="1" x14ac:dyDescent="0.4">
      <c r="A21" s="116"/>
      <c r="B21" s="66" t="s">
        <v>43</v>
      </c>
      <c r="C21" s="67">
        <v>1400000</v>
      </c>
      <c r="D21" s="67">
        <v>1400000</v>
      </c>
      <c r="E21" s="91">
        <v>1305331.3700000001</v>
      </c>
      <c r="F21" s="69">
        <f t="shared" si="4"/>
        <v>94668.629999999888</v>
      </c>
      <c r="G21" s="91">
        <v>977000.34</v>
      </c>
      <c r="H21" s="21">
        <f t="shared" si="1"/>
        <v>93.237954999999999</v>
      </c>
      <c r="I21" s="21">
        <f t="shared" si="2"/>
        <v>6.7620449999999916</v>
      </c>
      <c r="J21" s="21">
        <f t="shared" si="2"/>
        <v>74.84692105423008</v>
      </c>
      <c r="K21" s="74">
        <f>(D21*100)/$D$65</f>
        <v>2.1883826585001969</v>
      </c>
    </row>
    <row r="22" spans="1:11" ht="15" thickBot="1" x14ac:dyDescent="0.4">
      <c r="A22" s="114">
        <v>124</v>
      </c>
      <c r="B22" s="55" t="s">
        <v>31</v>
      </c>
      <c r="C22" s="64">
        <f>SUM(C23:C25)</f>
        <v>904884</v>
      </c>
      <c r="D22" s="56">
        <f>SUM(D23:D25)</f>
        <v>904884</v>
      </c>
      <c r="E22" s="56">
        <f>SUM(E23:E25)</f>
        <v>211539.32</v>
      </c>
      <c r="F22" s="56">
        <f>SUM(F23:F25)</f>
        <v>693344.67999999993</v>
      </c>
      <c r="G22" s="64">
        <f>SUM(G23:G25)</f>
        <v>48429.96</v>
      </c>
      <c r="H22" s="57"/>
      <c r="I22" s="57"/>
      <c r="J22" s="57"/>
      <c r="K22" s="62"/>
    </row>
    <row r="23" spans="1:11" x14ac:dyDescent="0.35">
      <c r="A23" s="115"/>
      <c r="B23" s="59" t="s">
        <v>44</v>
      </c>
      <c r="C23" s="60">
        <v>300000</v>
      </c>
      <c r="D23" s="60">
        <v>300000</v>
      </c>
      <c r="E23" s="51">
        <v>200537.32</v>
      </c>
      <c r="F23" s="50">
        <f t="shared" si="4"/>
        <v>99462.68</v>
      </c>
      <c r="G23" s="51">
        <v>48429.96</v>
      </c>
      <c r="H23" s="53">
        <f t="shared" si="1"/>
        <v>66.845773333333341</v>
      </c>
      <c r="I23" s="53">
        <f t="shared" si="2"/>
        <v>33.154226666666666</v>
      </c>
      <c r="J23" s="65">
        <f t="shared" si="2"/>
        <v>24.150098345784215</v>
      </c>
      <c r="K23" s="54">
        <f>(D23*100)/$D$65</f>
        <v>0.46893914110718499</v>
      </c>
    </row>
    <row r="24" spans="1:11" ht="15" thickBot="1" x14ac:dyDescent="0.4">
      <c r="A24" s="115"/>
      <c r="B24" s="26" t="s">
        <v>47</v>
      </c>
      <c r="C24" s="17">
        <v>400000</v>
      </c>
      <c r="D24" s="17">
        <v>400000</v>
      </c>
      <c r="E24" s="20">
        <v>0</v>
      </c>
      <c r="F24" s="19">
        <f t="shared" si="4"/>
        <v>400000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0.62525218814291339</v>
      </c>
    </row>
    <row r="25" spans="1:11" ht="15" thickBot="1" x14ac:dyDescent="0.4">
      <c r="A25" s="116"/>
      <c r="B25" s="66" t="s">
        <v>50</v>
      </c>
      <c r="C25" s="67">
        <v>204884</v>
      </c>
      <c r="D25" s="67">
        <v>204884</v>
      </c>
      <c r="E25" s="91">
        <v>11002</v>
      </c>
      <c r="F25" s="69">
        <f t="shared" si="4"/>
        <v>193882</v>
      </c>
      <c r="G25" s="91">
        <v>0</v>
      </c>
      <c r="H25" s="32">
        <f t="shared" si="1"/>
        <v>5.3698678276488154</v>
      </c>
      <c r="I25" s="21">
        <f t="shared" si="2"/>
        <v>94.630132172351182</v>
      </c>
      <c r="J25" s="33">
        <f t="shared" si="2"/>
        <v>0</v>
      </c>
      <c r="K25" s="74">
        <f>(D25*100)/$D$65</f>
        <v>0.32026042328868165</v>
      </c>
    </row>
    <row r="26" spans="1:11" ht="15" thickBot="1" x14ac:dyDescent="0.4">
      <c r="A26" s="114">
        <v>120</v>
      </c>
      <c r="B26" s="55" t="s">
        <v>24</v>
      </c>
      <c r="C26" s="64">
        <f>SUM(C27:C29)</f>
        <v>305090</v>
      </c>
      <c r="D26" s="56">
        <f>SUM(D27:D29)</f>
        <v>305090</v>
      </c>
      <c r="E26" s="56">
        <f>SUM(E27:E29)</f>
        <v>4918.57</v>
      </c>
      <c r="F26" s="56">
        <f t="shared" ref="F26:G26" si="5">SUM(F27:F29)</f>
        <v>300171.43</v>
      </c>
      <c r="G26" s="64">
        <f t="shared" si="5"/>
        <v>4911.2</v>
      </c>
      <c r="H26" s="57"/>
      <c r="I26" s="57"/>
      <c r="J26" s="57"/>
      <c r="K26" s="62"/>
    </row>
    <row r="27" spans="1:11" x14ac:dyDescent="0.35">
      <c r="A27" s="115"/>
      <c r="B27" s="59" t="s">
        <v>47</v>
      </c>
      <c r="C27" s="60">
        <v>300000</v>
      </c>
      <c r="D27" s="60">
        <v>300000</v>
      </c>
      <c r="E27" s="51">
        <v>4918.57</v>
      </c>
      <c r="F27" s="50">
        <f t="shared" si="4"/>
        <v>295081.43</v>
      </c>
      <c r="G27" s="51">
        <v>4911.2</v>
      </c>
      <c r="H27" s="52">
        <f t="shared" si="1"/>
        <v>1.6395233333333332</v>
      </c>
      <c r="I27" s="53">
        <f t="shared" si="2"/>
        <v>98.360476666666656</v>
      </c>
      <c r="J27" s="65">
        <f t="shared" si="2"/>
        <v>99.850159700888668</v>
      </c>
      <c r="K27" s="54">
        <f>(D27*100)/$D$65</f>
        <v>0.46893914110718499</v>
      </c>
    </row>
    <row r="28" spans="1:11" x14ac:dyDescent="0.35">
      <c r="A28" s="115"/>
      <c r="B28" s="3" t="s">
        <v>49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1.5631304703572833E-3</v>
      </c>
    </row>
    <row r="29" spans="1:11" ht="15" thickBot="1" x14ac:dyDescent="0.4">
      <c r="A29" s="116"/>
      <c r="B29" s="26" t="s">
        <v>42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6.3932036237612892E-3</v>
      </c>
    </row>
    <row r="30" spans="1:11" ht="15" thickBot="1" x14ac:dyDescent="0.4">
      <c r="A30" s="114">
        <v>125</v>
      </c>
      <c r="B30" s="55" t="s">
        <v>23</v>
      </c>
      <c r="C30" s="56">
        <f>SUM(C31)</f>
        <v>100000</v>
      </c>
      <c r="D30" s="56">
        <f>SUM(D31)</f>
        <v>100000</v>
      </c>
      <c r="E30" s="56">
        <f>SUM(E31)</f>
        <v>0</v>
      </c>
      <c r="F30" s="75">
        <f t="shared" si="4"/>
        <v>100000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16"/>
      <c r="B31" s="66" t="s">
        <v>47</v>
      </c>
      <c r="C31" s="67">
        <v>100000</v>
      </c>
      <c r="D31" s="67">
        <v>100000</v>
      </c>
      <c r="E31" s="68">
        <v>0</v>
      </c>
      <c r="F31" s="69">
        <f t="shared" si="4"/>
        <v>100000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0.15631304703572835</v>
      </c>
    </row>
    <row r="32" spans="1:11" ht="15" thickBot="1" x14ac:dyDescent="0.4">
      <c r="A32" s="114">
        <v>122</v>
      </c>
      <c r="B32" s="55" t="s">
        <v>8</v>
      </c>
      <c r="C32" s="61">
        <f>SUM(C33)</f>
        <v>300000</v>
      </c>
      <c r="D32" s="64">
        <f>SUM(D33)</f>
        <v>300000</v>
      </c>
      <c r="E32" s="64">
        <f>SUM(E33)</f>
        <v>0</v>
      </c>
      <c r="F32" s="78">
        <f t="shared" si="4"/>
        <v>300000</v>
      </c>
      <c r="G32" s="64">
        <f t="shared" ref="G32" si="7">SUM(G33)</f>
        <v>0</v>
      </c>
      <c r="H32" s="57"/>
      <c r="I32" s="57"/>
      <c r="J32" s="57"/>
      <c r="K32" s="62"/>
    </row>
    <row r="33" spans="1:11" ht="15" thickBot="1" x14ac:dyDescent="0.4">
      <c r="A33" s="116"/>
      <c r="B33" s="66" t="s">
        <v>47</v>
      </c>
      <c r="C33" s="67">
        <v>300000</v>
      </c>
      <c r="D33" s="67">
        <v>300000</v>
      </c>
      <c r="E33" s="76">
        <v>0</v>
      </c>
      <c r="F33" s="69">
        <f>SUM(D33-E33)</f>
        <v>300000</v>
      </c>
      <c r="G33" s="77">
        <v>0</v>
      </c>
      <c r="H33" s="72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(D33*100)/$D$65</f>
        <v>0.46893914110718499</v>
      </c>
    </row>
    <row r="34" spans="1:11" ht="15" thickBot="1" x14ac:dyDescent="0.4">
      <c r="A34" s="117" t="s">
        <v>32</v>
      </c>
      <c r="B34" s="55" t="s">
        <v>9</v>
      </c>
      <c r="C34" s="64">
        <f>SUM(C35:C37)</f>
        <v>210000</v>
      </c>
      <c r="D34" s="64">
        <f>SUM(D35:D37)</f>
        <v>210000</v>
      </c>
      <c r="E34" s="64">
        <f>SUM(E35:E37)</f>
        <v>0</v>
      </c>
      <c r="F34" s="64">
        <f t="shared" ref="F34:G34" si="8">SUM(F35:F37)</f>
        <v>210000</v>
      </c>
      <c r="G34" s="64">
        <f t="shared" si="8"/>
        <v>0</v>
      </c>
      <c r="H34" s="57"/>
      <c r="I34" s="57"/>
      <c r="J34" s="57"/>
      <c r="K34" s="62"/>
    </row>
    <row r="35" spans="1:11" x14ac:dyDescent="0.35">
      <c r="A35" s="118"/>
      <c r="B35" s="59" t="s">
        <v>47</v>
      </c>
      <c r="C35" s="60">
        <v>200000</v>
      </c>
      <c r="D35" s="60">
        <v>200000</v>
      </c>
      <c r="E35" s="51">
        <v>0</v>
      </c>
      <c r="F35" s="50">
        <f t="shared" si="4"/>
        <v>200000</v>
      </c>
      <c r="G35" s="79">
        <v>0</v>
      </c>
      <c r="H35" s="52">
        <f t="shared" si="1"/>
        <v>0</v>
      </c>
      <c r="I35" s="53">
        <f t="shared" si="2"/>
        <v>100</v>
      </c>
      <c r="J35" s="65" t="e">
        <f t="shared" si="2"/>
        <v>#DIV/0!</v>
      </c>
      <c r="K35" s="54">
        <f>(D35*100)/$D$65</f>
        <v>0.31262609407145669</v>
      </c>
    </row>
    <row r="36" spans="1:11" x14ac:dyDescent="0.35">
      <c r="A36" s="118"/>
      <c r="B36" s="3" t="s">
        <v>49</v>
      </c>
      <c r="C36" s="4">
        <v>10000</v>
      </c>
      <c r="D36" s="4">
        <v>10000</v>
      </c>
      <c r="E36" s="12">
        <v>0</v>
      </c>
      <c r="F36" s="5">
        <f t="shared" si="4"/>
        <v>10000</v>
      </c>
      <c r="G36" s="7">
        <v>0</v>
      </c>
      <c r="H36" s="8">
        <f t="shared" si="1"/>
        <v>0</v>
      </c>
      <c r="I36" s="6">
        <f t="shared" si="2"/>
        <v>100</v>
      </c>
      <c r="J36" s="10" t="e">
        <f t="shared" si="2"/>
        <v>#DIV/0!</v>
      </c>
      <c r="K36" s="16">
        <f>(D36*100)/$D$65</f>
        <v>1.5631304703572834E-2</v>
      </c>
    </row>
    <row r="37" spans="1:11" ht="15" thickBot="1" x14ac:dyDescent="0.4">
      <c r="A37" s="119"/>
      <c r="B37" s="26" t="s">
        <v>42</v>
      </c>
      <c r="C37" s="17">
        <v>0</v>
      </c>
      <c r="D37" s="24">
        <v>0</v>
      </c>
      <c r="E37" s="20">
        <v>0</v>
      </c>
      <c r="F37" s="34">
        <f>SUM(D37-E37)</f>
        <v>0</v>
      </c>
      <c r="G37" s="35">
        <v>0</v>
      </c>
      <c r="H37" s="32" t="e">
        <f t="shared" si="1"/>
        <v>#DIV/0!</v>
      </c>
      <c r="I37" s="21" t="e">
        <f t="shared" si="2"/>
        <v>#DIV/0!</v>
      </c>
      <c r="J37" s="33" t="e">
        <f t="shared" si="2"/>
        <v>#DIV/0!</v>
      </c>
      <c r="K37" s="22">
        <f>(D37*100)/$D$65</f>
        <v>0</v>
      </c>
    </row>
    <row r="38" spans="1:11" ht="15" thickBot="1" x14ac:dyDescent="0.4">
      <c r="A38" s="114">
        <v>121</v>
      </c>
      <c r="B38" s="55" t="s">
        <v>10</v>
      </c>
      <c r="C38" s="81">
        <f>SUM(C39:C40)</f>
        <v>100000</v>
      </c>
      <c r="D38" s="56">
        <f>SUM(D39:D40)</f>
        <v>100000</v>
      </c>
      <c r="E38" s="56">
        <f>SUM(E39:E40)</f>
        <v>6</v>
      </c>
      <c r="F38" s="56">
        <f t="shared" ref="F38:G38" si="9">SUM(F39:F40)</f>
        <v>99994</v>
      </c>
      <c r="G38" s="64">
        <f t="shared" si="9"/>
        <v>0</v>
      </c>
      <c r="H38" s="57"/>
      <c r="I38" s="57"/>
      <c r="J38" s="57"/>
      <c r="K38" s="62"/>
    </row>
    <row r="39" spans="1:11" x14ac:dyDescent="0.35">
      <c r="A39" s="115"/>
      <c r="B39" s="59" t="s">
        <v>47</v>
      </c>
      <c r="C39" s="60">
        <v>50000</v>
      </c>
      <c r="D39" s="60">
        <v>50000</v>
      </c>
      <c r="E39" s="80">
        <v>0</v>
      </c>
      <c r="F39" s="50">
        <f t="shared" si="4"/>
        <v>50000</v>
      </c>
      <c r="G39" s="79">
        <v>0</v>
      </c>
      <c r="H39" s="52">
        <f t="shared" si="1"/>
        <v>0</v>
      </c>
      <c r="I39" s="53">
        <f t="shared" si="2"/>
        <v>100</v>
      </c>
      <c r="J39" s="65" t="e">
        <f t="shared" si="2"/>
        <v>#DIV/0!</v>
      </c>
      <c r="K39" s="54">
        <f>(D39*100)/$D$65</f>
        <v>7.8156523517864174E-2</v>
      </c>
    </row>
    <row r="40" spans="1:11" ht="15" thickBot="1" x14ac:dyDescent="0.4">
      <c r="A40" s="116"/>
      <c r="B40" s="26" t="s">
        <v>49</v>
      </c>
      <c r="C40" s="17">
        <v>50000</v>
      </c>
      <c r="D40" s="17">
        <v>50000</v>
      </c>
      <c r="E40" s="19">
        <v>6</v>
      </c>
      <c r="F40" s="19">
        <f t="shared" si="4"/>
        <v>49994</v>
      </c>
      <c r="G40" s="35">
        <v>0</v>
      </c>
      <c r="H40" s="21">
        <f t="shared" si="1"/>
        <v>1.2E-2</v>
      </c>
      <c r="I40" s="21">
        <f t="shared" si="2"/>
        <v>99.988</v>
      </c>
      <c r="J40" s="33">
        <f t="shared" si="2"/>
        <v>0</v>
      </c>
      <c r="K40" s="22">
        <f>(D40*100)/$D$65</f>
        <v>7.8156523517864174E-2</v>
      </c>
    </row>
    <row r="41" spans="1:11" ht="15" thickBot="1" x14ac:dyDescent="0.4">
      <c r="A41" s="114">
        <v>669</v>
      </c>
      <c r="B41" s="55" t="s">
        <v>11</v>
      </c>
      <c r="C41" s="81">
        <f>SUM(C42:C43)</f>
        <v>150000</v>
      </c>
      <c r="D41" s="56">
        <f>SUM(D42:D43)</f>
        <v>150000</v>
      </c>
      <c r="E41" s="56">
        <f>SUM(E42:E43)</f>
        <v>5</v>
      </c>
      <c r="F41" s="56">
        <f t="shared" ref="F41:G41" si="10">SUM(F42:F43)</f>
        <v>149995</v>
      </c>
      <c r="G41" s="64">
        <f t="shared" si="10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100000</v>
      </c>
      <c r="D42" s="60">
        <v>100000</v>
      </c>
      <c r="E42" s="80">
        <v>0</v>
      </c>
      <c r="F42" s="50">
        <f t="shared" si="4"/>
        <v>100000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(D42*100)/$D$65</f>
        <v>0.15631304703572835</v>
      </c>
    </row>
    <row r="43" spans="1:11" ht="15" thickBot="1" x14ac:dyDescent="0.4">
      <c r="A43" s="116"/>
      <c r="B43" s="26" t="s">
        <v>48</v>
      </c>
      <c r="C43" s="17">
        <v>50000</v>
      </c>
      <c r="D43" s="17">
        <v>50000</v>
      </c>
      <c r="E43" s="19">
        <v>5</v>
      </c>
      <c r="F43" s="19">
        <f t="shared" si="4"/>
        <v>49995</v>
      </c>
      <c r="G43" s="35">
        <v>0</v>
      </c>
      <c r="H43" s="21">
        <f t="shared" si="1"/>
        <v>0.01</v>
      </c>
      <c r="I43" s="21">
        <f t="shared" si="2"/>
        <v>99.99</v>
      </c>
      <c r="J43" s="33">
        <f t="shared" si="2"/>
        <v>0</v>
      </c>
      <c r="K43" s="22">
        <f>(D43*100)/$D$65</f>
        <v>7.8156523517864174E-2</v>
      </c>
    </row>
    <row r="44" spans="1:11" ht="15" thickBot="1" x14ac:dyDescent="0.4">
      <c r="A44" s="114">
        <v>86</v>
      </c>
      <c r="B44" s="55" t="s">
        <v>12</v>
      </c>
      <c r="C44" s="64">
        <f>SUM(C45:C47)</f>
        <v>750000</v>
      </c>
      <c r="D44" s="82">
        <f>SUM(D45:D47)</f>
        <v>750000</v>
      </c>
      <c r="E44" s="56">
        <f>SUM(E45:E47)</f>
        <v>58808.15</v>
      </c>
      <c r="F44" s="56">
        <f t="shared" ref="F44:G44" si="11">SUM(F45:F47)</f>
        <v>691191.85</v>
      </c>
      <c r="G44" s="64">
        <f t="shared" si="11"/>
        <v>7956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600000</v>
      </c>
      <c r="D45" s="60">
        <v>600000</v>
      </c>
      <c r="E45" s="80">
        <v>0</v>
      </c>
      <c r="F45" s="50">
        <f t="shared" si="4"/>
        <v>600000</v>
      </c>
      <c r="G45" s="80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(D45*100)/$D$65</f>
        <v>0.93787828221436997</v>
      </c>
    </row>
    <row r="46" spans="1:11" x14ac:dyDescent="0.35">
      <c r="A46" s="115"/>
      <c r="B46" s="3" t="s">
        <v>42</v>
      </c>
      <c r="C46" s="11">
        <v>0</v>
      </c>
      <c r="D46" s="11">
        <v>0</v>
      </c>
      <c r="E46" s="9">
        <v>0</v>
      </c>
      <c r="F46" s="9">
        <f t="shared" si="4"/>
        <v>0</v>
      </c>
      <c r="G46" s="9">
        <v>0</v>
      </c>
      <c r="H46" s="6" t="e">
        <f t="shared" si="1"/>
        <v>#DIV/0!</v>
      </c>
      <c r="I46" s="6" t="e">
        <f t="shared" si="2"/>
        <v>#DIV/0!</v>
      </c>
      <c r="J46" s="10" t="e">
        <f t="shared" si="2"/>
        <v>#DIV/0!</v>
      </c>
      <c r="K46" s="16">
        <f>(D46*100)/$D$65</f>
        <v>0</v>
      </c>
    </row>
    <row r="47" spans="1:11" ht="15" thickBot="1" x14ac:dyDescent="0.4">
      <c r="A47" s="116"/>
      <c r="B47" s="26" t="s">
        <v>48</v>
      </c>
      <c r="C47" s="17">
        <v>150000</v>
      </c>
      <c r="D47" s="17">
        <v>150000</v>
      </c>
      <c r="E47" s="19">
        <v>58808.15</v>
      </c>
      <c r="F47" s="19">
        <f t="shared" si="4"/>
        <v>91191.85</v>
      </c>
      <c r="G47" s="34">
        <v>7956</v>
      </c>
      <c r="H47" s="21">
        <f t="shared" si="1"/>
        <v>39.205433333333332</v>
      </c>
      <c r="I47" s="21">
        <f t="shared" si="2"/>
        <v>60.794566666666668</v>
      </c>
      <c r="J47" s="33">
        <f t="shared" si="2"/>
        <v>13.528737088311738</v>
      </c>
      <c r="K47" s="22">
        <f>(D47*100)/$D$65</f>
        <v>0.23446957055359249</v>
      </c>
    </row>
    <row r="48" spans="1:11" ht="15" thickBot="1" x14ac:dyDescent="0.4">
      <c r="A48" s="114">
        <v>85</v>
      </c>
      <c r="B48" s="55" t="s">
        <v>13</v>
      </c>
      <c r="C48" s="61">
        <f>SUM(C49:C51)</f>
        <v>1534611</v>
      </c>
      <c r="D48" s="56">
        <f>SUM(D49:D51)</f>
        <v>1534611</v>
      </c>
      <c r="E48" s="56">
        <f>SUM(E49:E51)</f>
        <v>151939.62</v>
      </c>
      <c r="F48" s="56">
        <f t="shared" ref="F48:G48" si="12">SUM(F49:F51)</f>
        <v>1382671.38</v>
      </c>
      <c r="G48" s="56">
        <f t="shared" si="12"/>
        <v>113899.86</v>
      </c>
      <c r="H48" s="57"/>
      <c r="I48" s="57"/>
      <c r="J48" s="57"/>
      <c r="K48" s="62"/>
    </row>
    <row r="49" spans="1:11" x14ac:dyDescent="0.35">
      <c r="A49" s="115"/>
      <c r="B49" s="59" t="s">
        <v>47</v>
      </c>
      <c r="C49" s="60">
        <v>1050000</v>
      </c>
      <c r="D49" s="60">
        <v>1050000</v>
      </c>
      <c r="E49" s="51">
        <v>0</v>
      </c>
      <c r="F49" s="50">
        <f t="shared" si="4"/>
        <v>1050000</v>
      </c>
      <c r="G49" s="51">
        <v>0</v>
      </c>
      <c r="H49" s="52">
        <f t="shared" si="1"/>
        <v>0</v>
      </c>
      <c r="I49" s="53">
        <f t="shared" si="2"/>
        <v>100</v>
      </c>
      <c r="J49" s="65" t="e">
        <f t="shared" si="2"/>
        <v>#DIV/0!</v>
      </c>
      <c r="K49" s="54">
        <f>(D49*100)/$D$65</f>
        <v>1.6412869938751475</v>
      </c>
    </row>
    <row r="50" spans="1:11" x14ac:dyDescent="0.35">
      <c r="A50" s="115"/>
      <c r="B50" s="3" t="s">
        <v>42</v>
      </c>
      <c r="C50" s="4">
        <v>0</v>
      </c>
      <c r="D50" s="4">
        <v>0</v>
      </c>
      <c r="E50" s="12">
        <v>0</v>
      </c>
      <c r="F50" s="5">
        <f t="shared" si="4"/>
        <v>0</v>
      </c>
      <c r="G50" s="12">
        <v>0</v>
      </c>
      <c r="H50" s="8" t="e">
        <f t="shared" si="1"/>
        <v>#DIV/0!</v>
      </c>
      <c r="I50" s="6" t="e">
        <f t="shared" si="2"/>
        <v>#DIV/0!</v>
      </c>
      <c r="J50" s="10" t="e">
        <f t="shared" si="2"/>
        <v>#DIV/0!</v>
      </c>
      <c r="K50" s="16">
        <f>(D50*100)/$D$65</f>
        <v>0</v>
      </c>
    </row>
    <row r="51" spans="1:11" ht="15" thickBot="1" x14ac:dyDescent="0.4">
      <c r="A51" s="116"/>
      <c r="B51" s="26" t="s">
        <v>48</v>
      </c>
      <c r="C51" s="17">
        <v>484611</v>
      </c>
      <c r="D51" s="17">
        <v>484611</v>
      </c>
      <c r="E51" s="20">
        <v>151939.62</v>
      </c>
      <c r="F51" s="19">
        <f t="shared" si="4"/>
        <v>332671.38</v>
      </c>
      <c r="G51" s="20">
        <v>113899.86</v>
      </c>
      <c r="H51" s="21">
        <f t="shared" si="1"/>
        <v>31.352903669128434</v>
      </c>
      <c r="I51" s="21">
        <f t="shared" si="2"/>
        <v>68.647096330871577</v>
      </c>
      <c r="J51" s="33">
        <f t="shared" si="2"/>
        <v>74.963896842706333</v>
      </c>
      <c r="K51" s="22">
        <f>(D51*100)/$D$65</f>
        <v>0.75751022037031346</v>
      </c>
    </row>
    <row r="52" spans="1:11" ht="15" thickBot="1" x14ac:dyDescent="0.4">
      <c r="A52" s="117" t="s">
        <v>33</v>
      </c>
      <c r="B52" s="55" t="s">
        <v>14</v>
      </c>
      <c r="C52" s="61">
        <f>SUM(C53:C54)</f>
        <v>100000</v>
      </c>
      <c r="D52" s="64">
        <f>SUM(D53:D54)</f>
        <v>100000</v>
      </c>
      <c r="E52" s="64">
        <f>SUM(E53:E54)</f>
        <v>0</v>
      </c>
      <c r="F52" s="64">
        <f>SUM(F53:F54)</f>
        <v>100000</v>
      </c>
      <c r="G52" s="64">
        <f>SUM(G53:G54)</f>
        <v>0</v>
      </c>
      <c r="H52" s="57"/>
      <c r="I52" s="57"/>
      <c r="J52" s="57"/>
      <c r="K52" s="62"/>
    </row>
    <row r="53" spans="1:11" x14ac:dyDescent="0.35">
      <c r="A53" s="118"/>
      <c r="B53" s="59" t="s">
        <v>47</v>
      </c>
      <c r="C53" s="60">
        <v>100000</v>
      </c>
      <c r="D53" s="60">
        <v>100000</v>
      </c>
      <c r="E53" s="80">
        <v>0</v>
      </c>
      <c r="F53" s="80">
        <f t="shared" si="4"/>
        <v>100000</v>
      </c>
      <c r="G53" s="80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(D53*100)/$D$65</f>
        <v>0.15631304703572835</v>
      </c>
    </row>
    <row r="54" spans="1:11" ht="15" thickBot="1" x14ac:dyDescent="0.4">
      <c r="A54" s="119"/>
      <c r="B54" s="26" t="s">
        <v>48</v>
      </c>
      <c r="C54" s="17">
        <v>0</v>
      </c>
      <c r="D54" s="17">
        <v>0</v>
      </c>
      <c r="E54" s="34">
        <v>0</v>
      </c>
      <c r="F54" s="34">
        <f t="shared" si="4"/>
        <v>0</v>
      </c>
      <c r="G54" s="34">
        <v>0</v>
      </c>
      <c r="H54" s="32" t="e">
        <f t="shared" si="1"/>
        <v>#DIV/0!</v>
      </c>
      <c r="I54" s="21" t="e">
        <f t="shared" si="2"/>
        <v>#DIV/0!</v>
      </c>
      <c r="J54" s="33" t="e">
        <f t="shared" si="2"/>
        <v>#DIV/0!</v>
      </c>
      <c r="K54" s="22">
        <f>(D54*100)/$D$65</f>
        <v>0</v>
      </c>
    </row>
    <row r="55" spans="1:11" ht="15" thickBot="1" x14ac:dyDescent="0.4">
      <c r="A55" s="114">
        <v>123</v>
      </c>
      <c r="B55" s="55" t="s">
        <v>15</v>
      </c>
      <c r="C55" s="56">
        <f>SUM(C56:C58)</f>
        <v>150000</v>
      </c>
      <c r="D55" s="56">
        <f>SUM(D56:D58)</f>
        <v>339431.35</v>
      </c>
      <c r="E55" s="64">
        <f>SUM(E56:E58)</f>
        <v>239431.35</v>
      </c>
      <c r="F55" s="64">
        <f>SUM(F56:F58)</f>
        <v>100000</v>
      </c>
      <c r="G55" s="64">
        <f>SUM(G56:G58)</f>
        <v>147350.54</v>
      </c>
      <c r="H55" s="57"/>
      <c r="I55" s="57"/>
      <c r="J55" s="57"/>
      <c r="K55" s="62"/>
    </row>
    <row r="56" spans="1:11" x14ac:dyDescent="0.35">
      <c r="A56" s="115"/>
      <c r="B56" s="59" t="s">
        <v>47</v>
      </c>
      <c r="C56" s="60">
        <v>100000</v>
      </c>
      <c r="D56" s="60">
        <v>100000</v>
      </c>
      <c r="E56" s="80">
        <v>0</v>
      </c>
      <c r="F56" s="80">
        <f t="shared" si="4"/>
        <v>100000</v>
      </c>
      <c r="G56" s="83">
        <v>0</v>
      </c>
      <c r="H56" s="52">
        <f t="shared" si="1"/>
        <v>0</v>
      </c>
      <c r="I56" s="53">
        <f t="shared" si="2"/>
        <v>100</v>
      </c>
      <c r="J56" s="65" t="e">
        <f t="shared" si="2"/>
        <v>#DIV/0!</v>
      </c>
      <c r="K56" s="54">
        <f>(D56*100)/$D$65</f>
        <v>0.15631304703572835</v>
      </c>
    </row>
    <row r="57" spans="1:11" x14ac:dyDescent="0.35">
      <c r="A57" s="115"/>
      <c r="B57" s="92" t="s">
        <v>42</v>
      </c>
      <c r="C57" s="93">
        <v>0</v>
      </c>
      <c r="D57" s="93">
        <v>189431.35</v>
      </c>
      <c r="E57" s="94">
        <v>189431.35</v>
      </c>
      <c r="F57" s="80">
        <f t="shared" si="4"/>
        <v>0</v>
      </c>
      <c r="G57" s="95">
        <v>97919.5</v>
      </c>
      <c r="H57" s="52">
        <f t="shared" si="1"/>
        <v>100</v>
      </c>
      <c r="I57" s="53">
        <f t="shared" si="2"/>
        <v>0</v>
      </c>
      <c r="J57" s="65">
        <f t="shared" si="2"/>
        <v>51.691285523753059</v>
      </c>
      <c r="K57" s="54">
        <f>(D57*100)/$D$65</f>
        <v>0.29610591522591517</v>
      </c>
    </row>
    <row r="58" spans="1:11" ht="15" thickBot="1" x14ac:dyDescent="0.4">
      <c r="A58" s="116"/>
      <c r="B58" s="26" t="s">
        <v>48</v>
      </c>
      <c r="C58" s="17">
        <v>50000</v>
      </c>
      <c r="D58" s="17">
        <v>50000</v>
      </c>
      <c r="E58" s="34">
        <v>50000</v>
      </c>
      <c r="F58" s="34">
        <f t="shared" si="4"/>
        <v>0</v>
      </c>
      <c r="G58" s="18">
        <v>49431.040000000001</v>
      </c>
      <c r="H58" s="21">
        <f t="shared" si="1"/>
        <v>100</v>
      </c>
      <c r="I58" s="21">
        <f t="shared" si="2"/>
        <v>0</v>
      </c>
      <c r="J58" s="33">
        <f t="shared" si="2"/>
        <v>98.862079999999992</v>
      </c>
      <c r="K58" s="22">
        <f>(D58*100)/$D$65</f>
        <v>7.8156523517864174E-2</v>
      </c>
    </row>
    <row r="59" spans="1:11" ht="15" thickBot="1" x14ac:dyDescent="0.4">
      <c r="A59" s="114">
        <v>117</v>
      </c>
      <c r="B59" s="55" t="s">
        <v>16</v>
      </c>
      <c r="C59" s="56">
        <f>SUM(C60:C61)</f>
        <v>2500000</v>
      </c>
      <c r="D59" s="64">
        <f>SUM(D60:D61)</f>
        <v>2500000</v>
      </c>
      <c r="E59" s="64">
        <f>SUM(E60:E61)</f>
        <v>0</v>
      </c>
      <c r="F59" s="64">
        <f t="shared" ref="F59:G59" si="13">SUM(F60:F61)</f>
        <v>2500000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15"/>
      <c r="B60" s="47" t="s">
        <v>42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16"/>
      <c r="B61" s="36" t="s">
        <v>47</v>
      </c>
      <c r="C61" s="17">
        <v>2500000</v>
      </c>
      <c r="D61" s="17">
        <v>2500000</v>
      </c>
      <c r="E61" s="34">
        <v>0</v>
      </c>
      <c r="F61" s="19">
        <f t="shared" si="4"/>
        <v>2500000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f>(D61*100)/$D$65</f>
        <v>3.9078261758932085</v>
      </c>
    </row>
    <row r="62" spans="1:11" ht="15" thickBot="1" x14ac:dyDescent="0.4">
      <c r="A62" s="114">
        <v>750</v>
      </c>
      <c r="B62" s="55" t="s">
        <v>34</v>
      </c>
      <c r="C62" s="81">
        <f>SUM(C63:C64)</f>
        <v>300000</v>
      </c>
      <c r="D62" s="82">
        <f>SUM(D63:D64)</f>
        <v>300000</v>
      </c>
      <c r="E62" s="56">
        <f>SUM(E63:E64)</f>
        <v>16851.43</v>
      </c>
      <c r="F62" s="56">
        <f t="shared" ref="F62:G62" si="14">SUM(F63:F64)</f>
        <v>283148.57</v>
      </c>
      <c r="G62" s="64">
        <f t="shared" si="14"/>
        <v>8838.43</v>
      </c>
      <c r="H62" s="89"/>
      <c r="I62" s="89"/>
      <c r="J62" s="90"/>
      <c r="K62" s="62"/>
    </row>
    <row r="63" spans="1:11" x14ac:dyDescent="0.35">
      <c r="A63" s="115"/>
      <c r="B63" s="86" t="s">
        <v>51</v>
      </c>
      <c r="C63" s="87">
        <v>100000</v>
      </c>
      <c r="D63" s="87">
        <v>100000</v>
      </c>
      <c r="E63" s="88">
        <v>16851.43</v>
      </c>
      <c r="F63" s="50">
        <f t="shared" si="4"/>
        <v>83148.570000000007</v>
      </c>
      <c r="G63" s="51">
        <v>8838.43</v>
      </c>
      <c r="H63" s="53">
        <f t="shared" si="1"/>
        <v>16.851430000000001</v>
      </c>
      <c r="I63" s="53">
        <f t="shared" si="2"/>
        <v>83.148570000000007</v>
      </c>
      <c r="J63" s="65">
        <f t="shared" si="2"/>
        <v>52.449139331202154</v>
      </c>
      <c r="K63" s="54">
        <f>(D63*100)/$D$65</f>
        <v>0.15631304703572835</v>
      </c>
    </row>
    <row r="64" spans="1:11" ht="15" thickBot="1" x14ac:dyDescent="0.4">
      <c r="A64" s="116"/>
      <c r="B64" s="26" t="s">
        <v>47</v>
      </c>
      <c r="C64" s="17">
        <v>200000</v>
      </c>
      <c r="D64" s="17">
        <v>200000</v>
      </c>
      <c r="E64" s="34">
        <v>0</v>
      </c>
      <c r="F64" s="19">
        <f t="shared" si="4"/>
        <v>200000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0.31262609407145664</v>
      </c>
    </row>
    <row r="65" spans="1:11" ht="15" thickBot="1" x14ac:dyDescent="0.4">
      <c r="A65" s="38" t="s">
        <v>35</v>
      </c>
      <c r="B65" s="39" t="s">
        <v>20</v>
      </c>
      <c r="C65" s="40">
        <f>SUM(C9+C12,C15,C18,C22,C26,C30,C32,C34,C38,C41,C44,C48,C52,C55,C59+C62)</f>
        <v>63784755</v>
      </c>
      <c r="D65" s="40">
        <f>SUM(D9+D12,D15,D18,D22,D26,D30,D32,D34,D38,D41,D44,D48,D52,D55,D59+D62)</f>
        <v>63974186.350000001</v>
      </c>
      <c r="E65" s="40">
        <f>SUM(E9+E12,E15,E18,E22,E26,E30,E32,E34,E38,E41,E44,E48,E52,E55,E59+E62)</f>
        <v>32318855.140000001</v>
      </c>
      <c r="F65" s="40">
        <f>SUM(F9+F12,F15,F18,F22,F26,F30,F32,F34,F38,F41,F44,F48,F52,F55,F59+F62)</f>
        <v>31655331.210000001</v>
      </c>
      <c r="G65" s="40">
        <f>SUM(G9+G12,G15,G18,G22,G26,G30,G32,G34,G38,G41,G44,G48,G52,G55,G59+G62)</f>
        <v>17060051.719999999</v>
      </c>
      <c r="H65" s="41">
        <f t="shared" si="1"/>
        <v>50.518587236397103</v>
      </c>
      <c r="I65" s="41">
        <f t="shared" si="2"/>
        <v>49.481412763602897</v>
      </c>
      <c r="J65" s="41">
        <f t="shared" si="2"/>
        <v>52.786683334229025</v>
      </c>
      <c r="K65" s="42">
        <f>SUM(K9:K64)</f>
        <v>99.999999999999957</v>
      </c>
    </row>
    <row r="66" spans="1:11" x14ac:dyDescent="0.35">
      <c r="A66" s="1"/>
      <c r="B66" s="15" t="s">
        <v>60</v>
      </c>
      <c r="C66" s="1"/>
    </row>
    <row r="67" spans="1:11" x14ac:dyDescent="0.35">
      <c r="A67" s="1"/>
      <c r="B67" s="15" t="s">
        <v>37</v>
      </c>
      <c r="C67" s="1"/>
      <c r="E67" t="s">
        <v>36</v>
      </c>
    </row>
    <row r="68" spans="1:11" x14ac:dyDescent="0.35">
      <c r="A68" s="44"/>
      <c r="B68" s="45" t="s">
        <v>40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62:A64"/>
    <mergeCell ref="A41:A43"/>
    <mergeCell ref="A44:A47"/>
    <mergeCell ref="A48:A51"/>
    <mergeCell ref="A52:A54"/>
    <mergeCell ref="A55:A58"/>
    <mergeCell ref="A59:A61"/>
    <mergeCell ref="A38:A40"/>
    <mergeCell ref="F7:F8"/>
    <mergeCell ref="G7:G8"/>
    <mergeCell ref="A9:A11"/>
    <mergeCell ref="A12:A14"/>
    <mergeCell ref="A15:A17"/>
    <mergeCell ref="A18:A21"/>
    <mergeCell ref="A22:A25"/>
    <mergeCell ref="A26:A29"/>
    <mergeCell ref="A30:A31"/>
    <mergeCell ref="A32:A33"/>
    <mergeCell ref="A34:A37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EDDFF-B180-459A-9CA6-C7E741D67551}">
  <dimension ref="A1:K73"/>
  <sheetViews>
    <sheetView topLeftCell="A70" workbookViewId="0">
      <selection activeCell="D74" sqref="D74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64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27838903.960000001</v>
      </c>
      <c r="F9" s="56">
        <f>SUM(F10:F11)</f>
        <v>21701096.039999999</v>
      </c>
      <c r="G9" s="56">
        <f>SUM(G10:G11)</f>
        <v>17255276.370000001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(D10*100)/$D$70</f>
        <v>0.15298020405854104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27837903.960000001</v>
      </c>
      <c r="F11" s="19">
        <f>SUM(D11-E11)</f>
        <v>21602096.039999999</v>
      </c>
      <c r="G11" s="20">
        <v>17255276.370000001</v>
      </c>
      <c r="H11" s="21">
        <f>SUM(E11/D11*100)</f>
        <v>56.306440048543692</v>
      </c>
      <c r="I11" s="21">
        <f>SUM(F11/D11*100)</f>
        <v>43.693559951456308</v>
      </c>
      <c r="J11" s="21">
        <f>SUM(G11/E11*100)</f>
        <v>61.984826137750638</v>
      </c>
      <c r="K11" s="22">
        <f>(D11*100)/$D$70</f>
        <v>75.633412886542686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605347.25</v>
      </c>
      <c r="F12" s="56">
        <f t="shared" ref="F12:G12" si="0">SUM(F13:F14)</f>
        <v>614652.75</v>
      </c>
      <c r="G12" s="56">
        <f t="shared" si="0"/>
        <v>515175.94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605347.25</v>
      </c>
      <c r="F13" s="50">
        <f>SUM(D13-E13)</f>
        <v>614652.75</v>
      </c>
      <c r="G13" s="51">
        <v>515175.94</v>
      </c>
      <c r="H13" s="53">
        <f t="shared" ref="H13:H70" si="1">SUM(E13/D13*100)</f>
        <v>49.618627049180333</v>
      </c>
      <c r="I13" s="53">
        <f t="shared" ref="I13:J70" si="2">SUM(F13/D13*100)</f>
        <v>50.381372950819667</v>
      </c>
      <c r="J13" s="53">
        <f>SUM(G13/E13*100)</f>
        <v>85.104200935909105</v>
      </c>
      <c r="K13" s="54">
        <f>(D13*100)/$D$70</f>
        <v>1.8663584895142007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(D14*100)/$D$70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75664.83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69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(D16*100)/$D$70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75664.83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68.474252844812284</v>
      </c>
      <c r="K17" s="22">
        <f>(D17*100)/$D$70</f>
        <v>0.91788122435124619</v>
      </c>
    </row>
    <row r="18" spans="1:11" ht="15" thickBot="1" x14ac:dyDescent="0.4">
      <c r="A18" s="114">
        <v>49</v>
      </c>
      <c r="B18" s="63" t="s">
        <v>30</v>
      </c>
      <c r="C18" s="64">
        <f>SUM(C19:C22)</f>
        <v>5020170</v>
      </c>
      <c r="D18" s="56">
        <f>SUM(D19:D22)</f>
        <v>5825488.4199999999</v>
      </c>
      <c r="E18" s="56">
        <f>SUM(E19:E22)</f>
        <v>4754350.3499999996</v>
      </c>
      <c r="F18" s="56">
        <f>SUM(F19:F22)</f>
        <v>1071138.0699999998</v>
      </c>
      <c r="G18" s="56">
        <f>SUM(G19:G22)</f>
        <v>3162338.42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2958324.25</v>
      </c>
      <c r="F19" s="50">
        <f t="shared" si="4"/>
        <v>661585.75</v>
      </c>
      <c r="G19" s="51">
        <v>1915404.88</v>
      </c>
      <c r="H19" s="53">
        <f t="shared" si="1"/>
        <v>81.723696169241776</v>
      </c>
      <c r="I19" s="53">
        <f t="shared" si="2"/>
        <v>18.276303830758224</v>
      </c>
      <c r="J19" s="53">
        <f t="shared" si="2"/>
        <v>64.746279249139093</v>
      </c>
      <c r="K19" s="54">
        <f>(D19*100)/$D$70</f>
        <v>5.5377457047355323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(D20*100)/$D$70</f>
        <v>3.9774853055220667E-4</v>
      </c>
    </row>
    <row r="21" spans="1:11" ht="15" thickBot="1" x14ac:dyDescent="0.4">
      <c r="A21" s="115"/>
      <c r="B21" s="66" t="s">
        <v>66</v>
      </c>
      <c r="C21" s="67"/>
      <c r="D21" s="67">
        <v>805318.42</v>
      </c>
      <c r="E21" s="91">
        <v>441213.73</v>
      </c>
      <c r="F21" s="19">
        <f t="shared" si="4"/>
        <v>364104.69000000006</v>
      </c>
      <c r="G21" s="91">
        <v>133261.16</v>
      </c>
      <c r="H21" s="21">
        <f t="shared" si="1"/>
        <v>54.787487662333611</v>
      </c>
      <c r="I21" s="21">
        <f t="shared" si="2"/>
        <v>45.212512337666389</v>
      </c>
      <c r="J21" s="21">
        <f t="shared" si="2"/>
        <v>30.203312122675786</v>
      </c>
      <c r="K21" s="22">
        <f>(D21*100)/$D$70</f>
        <v>1.2319777622370185</v>
      </c>
    </row>
    <row r="22" spans="1:11" ht="15" thickBot="1" x14ac:dyDescent="0.4">
      <c r="A22" s="116"/>
      <c r="B22" s="66" t="s">
        <v>44</v>
      </c>
      <c r="C22" s="67">
        <v>1400000</v>
      </c>
      <c r="D22" s="67">
        <v>1400000</v>
      </c>
      <c r="E22" s="91">
        <v>1354812.37</v>
      </c>
      <c r="F22" s="69">
        <f t="shared" si="4"/>
        <v>45187.629999999888</v>
      </c>
      <c r="G22" s="91">
        <v>1113672.3799999999</v>
      </c>
      <c r="H22" s="21">
        <f t="shared" si="1"/>
        <v>96.772312142857146</v>
      </c>
      <c r="I22" s="21">
        <f t="shared" si="2"/>
        <v>3.2276878571428491</v>
      </c>
      <c r="J22" s="21">
        <f t="shared" si="2"/>
        <v>82.201226137313739</v>
      </c>
      <c r="K22" s="74">
        <f>(D22*100)/$D$70</f>
        <v>2.1417228568195745</v>
      </c>
    </row>
    <row r="23" spans="1:11" ht="15" thickBot="1" x14ac:dyDescent="0.4">
      <c r="A23" s="114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277143.32</v>
      </c>
      <c r="F23" s="56">
        <f>SUM(F24:F27)</f>
        <v>727740.67999999993</v>
      </c>
      <c r="G23" s="64">
        <f>SUM(G24:G27)</f>
        <v>103831.54</v>
      </c>
      <c r="H23" s="57"/>
      <c r="I23" s="57"/>
      <c r="J23" s="57"/>
      <c r="K23" s="62"/>
    </row>
    <row r="24" spans="1:11" x14ac:dyDescent="0.35">
      <c r="A24" s="115"/>
      <c r="B24" s="59" t="s">
        <v>44</v>
      </c>
      <c r="C24" s="60">
        <v>300000</v>
      </c>
      <c r="D24" s="60">
        <v>300000</v>
      </c>
      <c r="E24" s="51">
        <v>261746.32</v>
      </c>
      <c r="F24" s="50">
        <f t="shared" si="4"/>
        <v>38253.679999999993</v>
      </c>
      <c r="G24" s="51">
        <v>103831.54</v>
      </c>
      <c r="H24" s="53">
        <f t="shared" si="1"/>
        <v>87.248773333333347</v>
      </c>
      <c r="I24" s="53">
        <f t="shared" si="2"/>
        <v>12.751226666666666</v>
      </c>
      <c r="J24" s="65">
        <f t="shared" si="2"/>
        <v>39.668767835971863</v>
      </c>
      <c r="K24" s="54">
        <f>(D24*100)/$D$70</f>
        <v>0.4589406121756231</v>
      </c>
    </row>
    <row r="25" spans="1:11" ht="15" thickBot="1" x14ac:dyDescent="0.4">
      <c r="A25" s="115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(D25*100)/$D$70</f>
        <v>0.61192081623416417</v>
      </c>
    </row>
    <row r="26" spans="1:11" ht="15" thickBot="1" x14ac:dyDescent="0.4">
      <c r="A26" s="115"/>
      <c r="B26" s="66" t="s">
        <v>66</v>
      </c>
      <c r="C26" s="67"/>
      <c r="D26" s="67">
        <v>100000</v>
      </c>
      <c r="E26" s="91"/>
      <c r="F26" s="19">
        <f t="shared" si="4"/>
        <v>100000</v>
      </c>
      <c r="G26" s="20">
        <v>0</v>
      </c>
      <c r="H26" s="32">
        <f t="shared" si="1"/>
        <v>0</v>
      </c>
      <c r="I26" s="21">
        <f t="shared" si="2"/>
        <v>100</v>
      </c>
      <c r="J26" s="33" t="e">
        <f t="shared" si="2"/>
        <v>#DIV/0!</v>
      </c>
      <c r="K26" s="22">
        <f>(D26*100)/$D$70</f>
        <v>0.15298020405854104</v>
      </c>
    </row>
    <row r="27" spans="1:11" ht="15" thickBot="1" x14ac:dyDescent="0.4">
      <c r="A27" s="116"/>
      <c r="B27" s="66" t="s">
        <v>50</v>
      </c>
      <c r="C27" s="67">
        <v>204884</v>
      </c>
      <c r="D27" s="67">
        <v>204884</v>
      </c>
      <c r="E27" s="91">
        <v>15397</v>
      </c>
      <c r="F27" s="69">
        <f t="shared" si="4"/>
        <v>189487</v>
      </c>
      <c r="G27" s="91">
        <v>0</v>
      </c>
      <c r="H27" s="32">
        <f t="shared" si="1"/>
        <v>7.5149840885574273</v>
      </c>
      <c r="I27" s="21">
        <f t="shared" si="2"/>
        <v>92.485015911442574</v>
      </c>
      <c r="J27" s="33">
        <f t="shared" si="2"/>
        <v>0</v>
      </c>
      <c r="K27" s="74">
        <f>(D27*100)/$D$70</f>
        <v>0.3134319612833012</v>
      </c>
    </row>
    <row r="28" spans="1:11" ht="15" thickBot="1" x14ac:dyDescent="0.4">
      <c r="A28" s="114">
        <v>120</v>
      </c>
      <c r="B28" s="55" t="s">
        <v>24</v>
      </c>
      <c r="C28" s="64">
        <f>SUM(C29:C31)</f>
        <v>305090</v>
      </c>
      <c r="D28" s="56">
        <f>SUM(D29:D31)</f>
        <v>305090</v>
      </c>
      <c r="E28" s="56">
        <f>SUM(E29:E31)</f>
        <v>9589.57</v>
      </c>
      <c r="F28" s="56">
        <f t="shared" ref="F28:G28" si="5">SUM(F29:F31)</f>
        <v>295500.43</v>
      </c>
      <c r="G28" s="64">
        <f t="shared" si="5"/>
        <v>9580.92</v>
      </c>
      <c r="H28" s="57"/>
      <c r="I28" s="57"/>
      <c r="J28" s="57"/>
      <c r="K28" s="62"/>
    </row>
    <row r="29" spans="1:11" x14ac:dyDescent="0.35">
      <c r="A29" s="115"/>
      <c r="B29" s="59" t="s">
        <v>47</v>
      </c>
      <c r="C29" s="60">
        <v>300000</v>
      </c>
      <c r="D29" s="60">
        <v>300000</v>
      </c>
      <c r="E29" s="51">
        <v>9589.57</v>
      </c>
      <c r="F29" s="50">
        <f t="shared" si="4"/>
        <v>290410.43</v>
      </c>
      <c r="G29" s="51">
        <v>9580.92</v>
      </c>
      <c r="H29" s="52">
        <f t="shared" si="1"/>
        <v>3.1965233333333334</v>
      </c>
      <c r="I29" s="53">
        <f t="shared" si="2"/>
        <v>96.803476666666668</v>
      </c>
      <c r="J29" s="65">
        <f t="shared" si="2"/>
        <v>99.909797832436709</v>
      </c>
      <c r="K29" s="54">
        <f>(D29*100)/$D$70</f>
        <v>0.4589406121756231</v>
      </c>
    </row>
    <row r="30" spans="1:11" x14ac:dyDescent="0.35">
      <c r="A30" s="115"/>
      <c r="B30" s="3" t="s">
        <v>49</v>
      </c>
      <c r="C30" s="4">
        <v>1000</v>
      </c>
      <c r="D30" s="4">
        <v>1000</v>
      </c>
      <c r="E30" s="12">
        <v>0</v>
      </c>
      <c r="F30" s="5">
        <f t="shared" si="4"/>
        <v>1000</v>
      </c>
      <c r="G30" s="12">
        <v>0</v>
      </c>
      <c r="H30" s="8">
        <f t="shared" si="1"/>
        <v>0</v>
      </c>
      <c r="I30" s="6">
        <f t="shared" si="2"/>
        <v>100</v>
      </c>
      <c r="J30" s="10" t="e">
        <f t="shared" si="2"/>
        <v>#DIV/0!</v>
      </c>
      <c r="K30" s="16">
        <f>(D30*100)/$D$70</f>
        <v>1.5298020405854103E-3</v>
      </c>
    </row>
    <row r="31" spans="1:11" ht="15" thickBot="1" x14ac:dyDescent="0.4">
      <c r="A31" s="116"/>
      <c r="B31" s="26" t="s">
        <v>42</v>
      </c>
      <c r="C31" s="17">
        <v>4090</v>
      </c>
      <c r="D31" s="17">
        <v>4090</v>
      </c>
      <c r="E31" s="20">
        <v>0</v>
      </c>
      <c r="F31" s="34">
        <f t="shared" si="4"/>
        <v>4090</v>
      </c>
      <c r="G31" s="20">
        <v>0</v>
      </c>
      <c r="H31" s="32">
        <f t="shared" si="1"/>
        <v>0</v>
      </c>
      <c r="I31" s="21">
        <f t="shared" si="2"/>
        <v>100</v>
      </c>
      <c r="J31" s="33" t="e">
        <f t="shared" si="2"/>
        <v>#DIV/0!</v>
      </c>
      <c r="K31" s="22">
        <f>(D31*100)/$D$70</f>
        <v>6.256890345994328E-3</v>
      </c>
    </row>
    <row r="32" spans="1:11" ht="15" thickBot="1" x14ac:dyDescent="0.4">
      <c r="A32" s="114">
        <v>125</v>
      </c>
      <c r="B32" s="55" t="s">
        <v>23</v>
      </c>
      <c r="C32" s="56">
        <f>SUM(C33)</f>
        <v>100000</v>
      </c>
      <c r="D32" s="56">
        <f>SUM(D33)</f>
        <v>100000</v>
      </c>
      <c r="E32" s="56">
        <f>SUM(E33)</f>
        <v>0</v>
      </c>
      <c r="F32" s="75">
        <f t="shared" si="4"/>
        <v>100000</v>
      </c>
      <c r="G32" s="56">
        <f t="shared" ref="G32" si="6">SUM(G33)</f>
        <v>0</v>
      </c>
      <c r="H32" s="57"/>
      <c r="I32" s="57"/>
      <c r="J32" s="57"/>
      <c r="K32" s="62"/>
    </row>
    <row r="33" spans="1:11" ht="15" thickBot="1" x14ac:dyDescent="0.4">
      <c r="A33" s="116"/>
      <c r="B33" s="66" t="s">
        <v>47</v>
      </c>
      <c r="C33" s="67">
        <v>100000</v>
      </c>
      <c r="D33" s="67">
        <v>100000</v>
      </c>
      <c r="E33" s="68">
        <v>0</v>
      </c>
      <c r="F33" s="69">
        <f t="shared" si="4"/>
        <v>100000</v>
      </c>
      <c r="G33" s="70">
        <v>0</v>
      </c>
      <c r="H33" s="71">
        <f t="shared" si="1"/>
        <v>0</v>
      </c>
      <c r="I33" s="72">
        <f t="shared" si="2"/>
        <v>100</v>
      </c>
      <c r="J33" s="73" t="e">
        <f t="shared" si="2"/>
        <v>#DIV/0!</v>
      </c>
      <c r="K33" s="74">
        <f>(D33*100)/$D$70</f>
        <v>0.15298020405854104</v>
      </c>
    </row>
    <row r="34" spans="1:11" ht="15" thickBot="1" x14ac:dyDescent="0.4">
      <c r="A34" s="114">
        <v>122</v>
      </c>
      <c r="B34" s="55" t="s">
        <v>8</v>
      </c>
      <c r="C34" s="61">
        <f>SUM(C35)</f>
        <v>300000</v>
      </c>
      <c r="D34" s="64">
        <f>SUM(D35)</f>
        <v>300000</v>
      </c>
      <c r="E34" s="64">
        <f>SUM(E35)</f>
        <v>0</v>
      </c>
      <c r="F34" s="78">
        <f t="shared" si="4"/>
        <v>300000</v>
      </c>
      <c r="G34" s="64">
        <f t="shared" ref="G34" si="7">SUM(G35)</f>
        <v>0</v>
      </c>
      <c r="H34" s="57"/>
      <c r="I34" s="57"/>
      <c r="J34" s="57"/>
      <c r="K34" s="62"/>
    </row>
    <row r="35" spans="1:11" ht="15" thickBot="1" x14ac:dyDescent="0.4">
      <c r="A35" s="116"/>
      <c r="B35" s="66" t="s">
        <v>47</v>
      </c>
      <c r="C35" s="67">
        <v>300000</v>
      </c>
      <c r="D35" s="67">
        <v>300000</v>
      </c>
      <c r="E35" s="76">
        <v>0</v>
      </c>
      <c r="F35" s="69">
        <f>SUM(D35-E35)</f>
        <v>300000</v>
      </c>
      <c r="G35" s="77">
        <v>0</v>
      </c>
      <c r="H35" s="72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(D35*100)/$D$70</f>
        <v>0.4589406121756231</v>
      </c>
    </row>
    <row r="36" spans="1:11" ht="15" thickBot="1" x14ac:dyDescent="0.4">
      <c r="A36" s="117" t="s">
        <v>32</v>
      </c>
      <c r="B36" s="55" t="s">
        <v>9</v>
      </c>
      <c r="C36" s="64">
        <f>SUM(C37:C39)</f>
        <v>210000</v>
      </c>
      <c r="D36" s="64">
        <f>SUM(D37:D39)</f>
        <v>210000</v>
      </c>
      <c r="E36" s="64">
        <f>SUM(E37:E39)</f>
        <v>0</v>
      </c>
      <c r="F36" s="64">
        <f t="shared" ref="F36:G36" si="8">SUM(F37:F39)</f>
        <v>210000</v>
      </c>
      <c r="G36" s="64">
        <f t="shared" si="8"/>
        <v>0</v>
      </c>
      <c r="H36" s="57"/>
      <c r="I36" s="57"/>
      <c r="J36" s="57"/>
      <c r="K36" s="62"/>
    </row>
    <row r="37" spans="1:11" x14ac:dyDescent="0.35">
      <c r="A37" s="118"/>
      <c r="B37" s="59" t="s">
        <v>47</v>
      </c>
      <c r="C37" s="60">
        <v>200000</v>
      </c>
      <c r="D37" s="60">
        <v>200000</v>
      </c>
      <c r="E37" s="51">
        <v>0</v>
      </c>
      <c r="F37" s="50">
        <f t="shared" si="4"/>
        <v>200000</v>
      </c>
      <c r="G37" s="79">
        <v>0</v>
      </c>
      <c r="H37" s="52">
        <f t="shared" si="1"/>
        <v>0</v>
      </c>
      <c r="I37" s="53">
        <f t="shared" si="2"/>
        <v>100</v>
      </c>
      <c r="J37" s="65" t="e">
        <f t="shared" si="2"/>
        <v>#DIV/0!</v>
      </c>
      <c r="K37" s="54">
        <f>(D37*100)/$D$70</f>
        <v>0.30596040811708208</v>
      </c>
    </row>
    <row r="38" spans="1:11" x14ac:dyDescent="0.35">
      <c r="A38" s="118"/>
      <c r="B38" s="3" t="s">
        <v>49</v>
      </c>
      <c r="C38" s="4">
        <v>10000</v>
      </c>
      <c r="D38" s="4">
        <v>10000</v>
      </c>
      <c r="E38" s="12">
        <v>0</v>
      </c>
      <c r="F38" s="5">
        <f t="shared" si="4"/>
        <v>10000</v>
      </c>
      <c r="G38" s="7">
        <v>0</v>
      </c>
      <c r="H38" s="8">
        <f t="shared" si="1"/>
        <v>0</v>
      </c>
      <c r="I38" s="6">
        <f t="shared" si="2"/>
        <v>100</v>
      </c>
      <c r="J38" s="10" t="e">
        <f t="shared" si="2"/>
        <v>#DIV/0!</v>
      </c>
      <c r="K38" s="16">
        <f>(D38*100)/$D$70</f>
        <v>1.5298020405854103E-2</v>
      </c>
    </row>
    <row r="39" spans="1:11" ht="15" thickBot="1" x14ac:dyDescent="0.4">
      <c r="A39" s="119"/>
      <c r="B39" s="26" t="s">
        <v>42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1"/>
        <v>#DIV/0!</v>
      </c>
      <c r="I39" s="21" t="e">
        <f t="shared" si="2"/>
        <v>#DIV/0!</v>
      </c>
      <c r="J39" s="33" t="e">
        <f t="shared" si="2"/>
        <v>#DIV/0!</v>
      </c>
      <c r="K39" s="22">
        <f>(D39*100)/$D$70</f>
        <v>0</v>
      </c>
    </row>
    <row r="40" spans="1:11" ht="15" thickBot="1" x14ac:dyDescent="0.4">
      <c r="A40" s="114">
        <v>121</v>
      </c>
      <c r="B40" s="55" t="s">
        <v>10</v>
      </c>
      <c r="C40" s="81">
        <f>SUM(C41:C42)</f>
        <v>100000</v>
      </c>
      <c r="D40" s="56">
        <f>SUM(D41:D42)</f>
        <v>100000</v>
      </c>
      <c r="E40" s="56">
        <f>SUM(E41:E42)</f>
        <v>6</v>
      </c>
      <c r="F40" s="56">
        <f t="shared" ref="F40:G40" si="9">SUM(F41:F42)</f>
        <v>99994</v>
      </c>
      <c r="G40" s="64">
        <f t="shared" si="9"/>
        <v>0</v>
      </c>
      <c r="H40" s="57"/>
      <c r="I40" s="57"/>
      <c r="J40" s="57"/>
      <c r="K40" s="62"/>
    </row>
    <row r="41" spans="1:11" x14ac:dyDescent="0.35">
      <c r="A41" s="115"/>
      <c r="B41" s="59" t="s">
        <v>47</v>
      </c>
      <c r="C41" s="60">
        <v>50000</v>
      </c>
      <c r="D41" s="60">
        <v>50000</v>
      </c>
      <c r="E41" s="80">
        <v>0</v>
      </c>
      <c r="F41" s="50">
        <f t="shared" si="4"/>
        <v>50000</v>
      </c>
      <c r="G41" s="79">
        <v>0</v>
      </c>
      <c r="H41" s="52">
        <f t="shared" si="1"/>
        <v>0</v>
      </c>
      <c r="I41" s="53">
        <f t="shared" si="2"/>
        <v>100</v>
      </c>
      <c r="J41" s="65" t="e">
        <f t="shared" si="2"/>
        <v>#DIV/0!</v>
      </c>
      <c r="K41" s="54">
        <f>(D41*100)/$D$70</f>
        <v>7.6490102029270521E-2</v>
      </c>
    </row>
    <row r="42" spans="1:11" ht="15" thickBot="1" x14ac:dyDescent="0.4">
      <c r="A42" s="116"/>
      <c r="B42" s="26" t="s">
        <v>49</v>
      </c>
      <c r="C42" s="17">
        <v>50000</v>
      </c>
      <c r="D42" s="17">
        <v>50000</v>
      </c>
      <c r="E42" s="19">
        <v>6</v>
      </c>
      <c r="F42" s="19">
        <f t="shared" si="4"/>
        <v>49994</v>
      </c>
      <c r="G42" s="35">
        <v>0</v>
      </c>
      <c r="H42" s="21">
        <f t="shared" si="1"/>
        <v>1.2E-2</v>
      </c>
      <c r="I42" s="21">
        <f t="shared" si="2"/>
        <v>99.988</v>
      </c>
      <c r="J42" s="33">
        <f t="shared" si="2"/>
        <v>0</v>
      </c>
      <c r="K42" s="22">
        <f>(D42*100)/$D$70</f>
        <v>7.6490102029270521E-2</v>
      </c>
    </row>
    <row r="43" spans="1:11" ht="15" thickBot="1" x14ac:dyDescent="0.4">
      <c r="A43" s="114">
        <v>669</v>
      </c>
      <c r="B43" s="55" t="s">
        <v>11</v>
      </c>
      <c r="C43" s="81">
        <f>SUM(C44:C45)</f>
        <v>150000</v>
      </c>
      <c r="D43" s="56">
        <f>SUM(D44:D45)</f>
        <v>150000</v>
      </c>
      <c r="E43" s="56">
        <f>SUM(E44:E45)</f>
        <v>5</v>
      </c>
      <c r="F43" s="56">
        <f t="shared" ref="F43:G43" si="10">SUM(F44:F45)</f>
        <v>149995</v>
      </c>
      <c r="G43" s="64">
        <f t="shared" si="10"/>
        <v>0</v>
      </c>
      <c r="H43" s="57"/>
      <c r="I43" s="57"/>
      <c r="J43" s="57"/>
      <c r="K43" s="62"/>
    </row>
    <row r="44" spans="1:11" x14ac:dyDescent="0.35">
      <c r="A44" s="115"/>
      <c r="B44" s="59" t="s">
        <v>47</v>
      </c>
      <c r="C44" s="60">
        <v>100000</v>
      </c>
      <c r="D44" s="60">
        <v>100000</v>
      </c>
      <c r="E44" s="80">
        <v>0</v>
      </c>
      <c r="F44" s="50">
        <f t="shared" si="4"/>
        <v>100000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(D44*100)/$D$70</f>
        <v>0.15298020405854104</v>
      </c>
    </row>
    <row r="45" spans="1:11" ht="15" thickBot="1" x14ac:dyDescent="0.4">
      <c r="A45" s="116"/>
      <c r="B45" s="26" t="s">
        <v>48</v>
      </c>
      <c r="C45" s="17">
        <v>50000</v>
      </c>
      <c r="D45" s="17">
        <v>50000</v>
      </c>
      <c r="E45" s="19">
        <v>5</v>
      </c>
      <c r="F45" s="19">
        <f t="shared" si="4"/>
        <v>49995</v>
      </c>
      <c r="G45" s="35">
        <v>0</v>
      </c>
      <c r="H45" s="21">
        <f t="shared" si="1"/>
        <v>0.01</v>
      </c>
      <c r="I45" s="21">
        <f t="shared" si="2"/>
        <v>99.99</v>
      </c>
      <c r="J45" s="33">
        <f t="shared" si="2"/>
        <v>0</v>
      </c>
      <c r="K45" s="22">
        <f>(D45*100)/$D$70</f>
        <v>7.6490102029270521E-2</v>
      </c>
    </row>
    <row r="46" spans="1:11" ht="15" thickBot="1" x14ac:dyDescent="0.4">
      <c r="A46" s="114">
        <v>86</v>
      </c>
      <c r="B46" s="55" t="s">
        <v>12</v>
      </c>
      <c r="C46" s="64">
        <f>SUM(C47:C50)</f>
        <v>750000</v>
      </c>
      <c r="D46" s="82">
        <f>SUM(D47:D50)</f>
        <v>850000</v>
      </c>
      <c r="E46" s="56">
        <f>SUM(E47:E50)</f>
        <v>80318.149999999994</v>
      </c>
      <c r="F46" s="56">
        <f t="shared" ref="F46:G46" si="11">SUM(F47:F50)</f>
        <v>769681.85</v>
      </c>
      <c r="G46" s="64">
        <f t="shared" si="11"/>
        <v>10356</v>
      </c>
      <c r="H46" s="57"/>
      <c r="I46" s="57"/>
      <c r="J46" s="57"/>
      <c r="K46" s="62"/>
    </row>
    <row r="47" spans="1:11" x14ac:dyDescent="0.35">
      <c r="A47" s="115"/>
      <c r="B47" s="59" t="s">
        <v>47</v>
      </c>
      <c r="C47" s="60">
        <v>600000</v>
      </c>
      <c r="D47" s="60">
        <v>600000</v>
      </c>
      <c r="E47" s="80">
        <v>0</v>
      </c>
      <c r="F47" s="50">
        <f t="shared" si="4"/>
        <v>600000</v>
      </c>
      <c r="G47" s="80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(D47*100)/$D$70</f>
        <v>0.91788122435124619</v>
      </c>
    </row>
    <row r="48" spans="1:11" x14ac:dyDescent="0.35">
      <c r="A48" s="115"/>
      <c r="B48" s="3" t="s">
        <v>42</v>
      </c>
      <c r="C48" s="11">
        <v>0</v>
      </c>
      <c r="D48" s="11">
        <v>0</v>
      </c>
      <c r="E48" s="9">
        <v>0</v>
      </c>
      <c r="F48" s="9">
        <f t="shared" si="4"/>
        <v>0</v>
      </c>
      <c r="G48" s="9">
        <v>0</v>
      </c>
      <c r="H48" s="6" t="e">
        <f t="shared" si="1"/>
        <v>#DIV/0!</v>
      </c>
      <c r="I48" s="6" t="e">
        <f t="shared" si="2"/>
        <v>#DIV/0!</v>
      </c>
      <c r="J48" s="10" t="e">
        <f t="shared" si="2"/>
        <v>#DIV/0!</v>
      </c>
      <c r="K48" s="16">
        <f>(D48*100)/$D$70</f>
        <v>0</v>
      </c>
    </row>
    <row r="49" spans="1:11" x14ac:dyDescent="0.35">
      <c r="A49" s="115"/>
      <c r="B49" s="96" t="s">
        <v>66</v>
      </c>
      <c r="C49" s="97"/>
      <c r="D49" s="97">
        <v>100000</v>
      </c>
      <c r="E49" s="98"/>
      <c r="F49" s="9">
        <f t="shared" si="4"/>
        <v>100000</v>
      </c>
      <c r="G49" s="9">
        <v>0</v>
      </c>
      <c r="H49" s="6">
        <f t="shared" si="1"/>
        <v>0</v>
      </c>
      <c r="I49" s="99">
        <f t="shared" si="2"/>
        <v>100</v>
      </c>
      <c r="J49" s="10" t="e">
        <f t="shared" si="2"/>
        <v>#DIV/0!</v>
      </c>
      <c r="K49" s="100">
        <f>(D49*100)/$D$70</f>
        <v>0.15298020405854104</v>
      </c>
    </row>
    <row r="50" spans="1:11" ht="15" thickBot="1" x14ac:dyDescent="0.4">
      <c r="A50" s="116"/>
      <c r="B50" s="26" t="s">
        <v>48</v>
      </c>
      <c r="C50" s="17">
        <v>150000</v>
      </c>
      <c r="D50" s="17">
        <v>150000</v>
      </c>
      <c r="E50" s="19">
        <v>80318.149999999994</v>
      </c>
      <c r="F50" s="19">
        <f t="shared" si="4"/>
        <v>69681.850000000006</v>
      </c>
      <c r="G50" s="34">
        <v>10356</v>
      </c>
      <c r="H50" s="21">
        <f t="shared" si="1"/>
        <v>53.545433333333328</v>
      </c>
      <c r="I50" s="21">
        <f t="shared" si="2"/>
        <v>46.454566666666672</v>
      </c>
      <c r="J50" s="33">
        <f t="shared" si="2"/>
        <v>12.893723274253704</v>
      </c>
      <c r="K50" s="22">
        <f>(D50*100)/$D$70</f>
        <v>0.22947030608781155</v>
      </c>
    </row>
    <row r="51" spans="1:11" ht="15" thickBot="1" x14ac:dyDescent="0.4">
      <c r="A51" s="114">
        <v>85</v>
      </c>
      <c r="B51" s="55" t="s">
        <v>13</v>
      </c>
      <c r="C51" s="61">
        <f>SUM(C52:C55)</f>
        <v>1534611</v>
      </c>
      <c r="D51" s="56">
        <f>SUM(D52:D55)</f>
        <v>1634611</v>
      </c>
      <c r="E51" s="56">
        <f>SUM(E52:E55)</f>
        <v>239939.62</v>
      </c>
      <c r="F51" s="56">
        <f t="shared" ref="F51:G51" si="12">SUM(F52:F55)</f>
        <v>1394671.38</v>
      </c>
      <c r="G51" s="56">
        <f t="shared" si="12"/>
        <v>155366.48000000001</v>
      </c>
      <c r="H51" s="57"/>
      <c r="I51" s="57"/>
      <c r="J51" s="57"/>
      <c r="K51" s="62"/>
    </row>
    <row r="52" spans="1:11" x14ac:dyDescent="0.35">
      <c r="A52" s="115"/>
      <c r="B52" s="59" t="s">
        <v>47</v>
      </c>
      <c r="C52" s="60">
        <v>1050000</v>
      </c>
      <c r="D52" s="60">
        <v>1050000</v>
      </c>
      <c r="E52" s="51">
        <v>0</v>
      </c>
      <c r="F52" s="50">
        <f t="shared" si="4"/>
        <v>1050000</v>
      </c>
      <c r="G52" s="51">
        <v>0</v>
      </c>
      <c r="H52" s="52">
        <f t="shared" si="1"/>
        <v>0</v>
      </c>
      <c r="I52" s="53">
        <f t="shared" si="2"/>
        <v>100</v>
      </c>
      <c r="J52" s="65" t="e">
        <f t="shared" si="2"/>
        <v>#DIV/0!</v>
      </c>
      <c r="K52" s="54">
        <f>(D52*100)/$D$70</f>
        <v>1.6062921426146808</v>
      </c>
    </row>
    <row r="53" spans="1:11" x14ac:dyDescent="0.35">
      <c r="A53" s="115"/>
      <c r="B53" s="3" t="s">
        <v>42</v>
      </c>
      <c r="C53" s="4">
        <v>0</v>
      </c>
      <c r="D53" s="4">
        <v>0</v>
      </c>
      <c r="E53" s="12">
        <v>0</v>
      </c>
      <c r="F53" s="5">
        <f t="shared" si="4"/>
        <v>0</v>
      </c>
      <c r="G53" s="12">
        <v>0</v>
      </c>
      <c r="H53" s="8" t="e">
        <f t="shared" si="1"/>
        <v>#DIV/0!</v>
      </c>
      <c r="I53" s="6" t="e">
        <f t="shared" si="2"/>
        <v>#DIV/0!</v>
      </c>
      <c r="J53" s="10" t="e">
        <f t="shared" si="2"/>
        <v>#DIV/0!</v>
      </c>
      <c r="K53" s="16">
        <f>(D53*100)/$D$70</f>
        <v>0</v>
      </c>
    </row>
    <row r="54" spans="1:11" x14ac:dyDescent="0.35">
      <c r="A54" s="115"/>
      <c r="B54" s="96" t="s">
        <v>66</v>
      </c>
      <c r="C54" s="101"/>
      <c r="D54" s="101">
        <v>100000</v>
      </c>
      <c r="E54" s="102"/>
      <c r="F54" s="5">
        <f t="shared" si="4"/>
        <v>100000</v>
      </c>
      <c r="G54" s="12">
        <v>0</v>
      </c>
      <c r="H54" s="8">
        <f t="shared" si="1"/>
        <v>0</v>
      </c>
      <c r="I54" s="6">
        <f t="shared" si="2"/>
        <v>100</v>
      </c>
      <c r="J54" s="10" t="e">
        <f t="shared" si="2"/>
        <v>#DIV/0!</v>
      </c>
      <c r="K54" s="100">
        <f>(D54*100)/$D$70</f>
        <v>0.15298020405854104</v>
      </c>
    </row>
    <row r="55" spans="1:11" ht="15" thickBot="1" x14ac:dyDescent="0.4">
      <c r="A55" s="116"/>
      <c r="B55" s="26" t="s">
        <v>48</v>
      </c>
      <c r="C55" s="17">
        <v>484611</v>
      </c>
      <c r="D55" s="17">
        <v>484611</v>
      </c>
      <c r="E55" s="20">
        <v>239939.62</v>
      </c>
      <c r="F55" s="19">
        <f t="shared" si="4"/>
        <v>244671.38</v>
      </c>
      <c r="G55" s="20">
        <v>155366.48000000001</v>
      </c>
      <c r="H55" s="21">
        <f t="shared" si="1"/>
        <v>49.511798122617932</v>
      </c>
      <c r="I55" s="21">
        <f t="shared" si="2"/>
        <v>50.488201877382068</v>
      </c>
      <c r="J55" s="33">
        <f t="shared" si="2"/>
        <v>64.752323938830941</v>
      </c>
      <c r="K55" s="22">
        <f>(D55*100)/$D$70</f>
        <v>0.74135889669013633</v>
      </c>
    </row>
    <row r="56" spans="1:11" ht="15" thickBot="1" x14ac:dyDescent="0.4">
      <c r="A56" s="117" t="s">
        <v>33</v>
      </c>
      <c r="B56" s="55" t="s">
        <v>14</v>
      </c>
      <c r="C56" s="61">
        <f>SUM(C57:C58)</f>
        <v>100000</v>
      </c>
      <c r="D56" s="64">
        <f>SUM(D57:D58)</f>
        <v>100000</v>
      </c>
      <c r="E56" s="64">
        <f>SUM(E57:E58)</f>
        <v>0</v>
      </c>
      <c r="F56" s="64">
        <f>SUM(F57:F58)</f>
        <v>100000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118"/>
      <c r="B57" s="59" t="s">
        <v>47</v>
      </c>
      <c r="C57" s="60">
        <v>100000</v>
      </c>
      <c r="D57" s="60">
        <v>100000</v>
      </c>
      <c r="E57" s="80">
        <v>0</v>
      </c>
      <c r="F57" s="80">
        <f t="shared" si="4"/>
        <v>100000</v>
      </c>
      <c r="G57" s="80">
        <v>0</v>
      </c>
      <c r="H57" s="52">
        <f t="shared" si="1"/>
        <v>0</v>
      </c>
      <c r="I57" s="53">
        <f t="shared" si="2"/>
        <v>100</v>
      </c>
      <c r="J57" s="65" t="e">
        <f t="shared" si="2"/>
        <v>#DIV/0!</v>
      </c>
      <c r="K57" s="54">
        <f>(D57*100)/$D$70</f>
        <v>0.15298020405854104</v>
      </c>
    </row>
    <row r="58" spans="1:11" ht="15" thickBot="1" x14ac:dyDescent="0.4">
      <c r="A58" s="119"/>
      <c r="B58" s="26" t="s">
        <v>48</v>
      </c>
      <c r="C58" s="17">
        <v>0</v>
      </c>
      <c r="D58" s="17">
        <v>0</v>
      </c>
      <c r="E58" s="34">
        <v>0</v>
      </c>
      <c r="F58" s="34">
        <f t="shared" si="4"/>
        <v>0</v>
      </c>
      <c r="G58" s="34">
        <v>0</v>
      </c>
      <c r="H58" s="32" t="e">
        <f t="shared" si="1"/>
        <v>#DIV/0!</v>
      </c>
      <c r="I58" s="21" t="e">
        <f t="shared" si="2"/>
        <v>#DIV/0!</v>
      </c>
      <c r="J58" s="33" t="e">
        <f t="shared" si="2"/>
        <v>#DIV/0!</v>
      </c>
      <c r="K58" s="22">
        <f>(D58*100)/$D$70</f>
        <v>0</v>
      </c>
    </row>
    <row r="59" spans="1:11" ht="15" thickBot="1" x14ac:dyDescent="0.4">
      <c r="A59" s="114">
        <v>123</v>
      </c>
      <c r="B59" s="55" t="s">
        <v>15</v>
      </c>
      <c r="C59" s="56">
        <f>SUM(C60:C63)</f>
        <v>150000</v>
      </c>
      <c r="D59" s="56">
        <f>SUM(D60:D63)</f>
        <v>627861.35</v>
      </c>
      <c r="E59" s="64">
        <f>SUM(E60:E63)</f>
        <v>419939.35</v>
      </c>
      <c r="F59" s="64">
        <f>SUM(F60:F63)</f>
        <v>207922</v>
      </c>
      <c r="G59" s="64">
        <f>SUM(G60:G63)</f>
        <v>310308.86</v>
      </c>
      <c r="H59" s="57"/>
      <c r="I59" s="57"/>
      <c r="J59" s="57"/>
      <c r="K59" s="62"/>
    </row>
    <row r="60" spans="1:11" x14ac:dyDescent="0.35">
      <c r="A60" s="115"/>
      <c r="B60" s="59" t="s">
        <v>47</v>
      </c>
      <c r="C60" s="60">
        <v>100000</v>
      </c>
      <c r="D60" s="60">
        <v>100000</v>
      </c>
      <c r="E60" s="80">
        <v>0</v>
      </c>
      <c r="F60" s="80">
        <f t="shared" si="4"/>
        <v>100000</v>
      </c>
      <c r="G60" s="83">
        <v>0</v>
      </c>
      <c r="H60" s="52">
        <f t="shared" si="1"/>
        <v>0</v>
      </c>
      <c r="I60" s="53">
        <f t="shared" si="2"/>
        <v>100</v>
      </c>
      <c r="J60" s="65" t="e">
        <f t="shared" si="2"/>
        <v>#DIV/0!</v>
      </c>
      <c r="K60" s="54">
        <f>(D60*100)/$D$70</f>
        <v>0.15298020405854104</v>
      </c>
    </row>
    <row r="61" spans="1:11" x14ac:dyDescent="0.35">
      <c r="A61" s="115"/>
      <c r="B61" s="92" t="s">
        <v>42</v>
      </c>
      <c r="C61" s="93">
        <v>0</v>
      </c>
      <c r="D61" s="93">
        <v>189431.35</v>
      </c>
      <c r="E61" s="94">
        <v>189431.35</v>
      </c>
      <c r="F61" s="80">
        <f t="shared" si="4"/>
        <v>0</v>
      </c>
      <c r="G61" s="95">
        <v>187270.07</v>
      </c>
      <c r="H61" s="52">
        <f t="shared" si="1"/>
        <v>100</v>
      </c>
      <c r="I61" s="53">
        <f t="shared" si="2"/>
        <v>0</v>
      </c>
      <c r="J61" s="65">
        <f t="shared" si="2"/>
        <v>98.85906952571473</v>
      </c>
      <c r="K61" s="54">
        <f>(D61*100)/$D$70</f>
        <v>0.28979246578084905</v>
      </c>
    </row>
    <row r="62" spans="1:11" x14ac:dyDescent="0.35">
      <c r="A62" s="115"/>
      <c r="B62" s="92" t="s">
        <v>66</v>
      </c>
      <c r="C62" s="93"/>
      <c r="D62" s="93">
        <v>288430</v>
      </c>
      <c r="E62" s="94">
        <v>180508</v>
      </c>
      <c r="F62" s="80">
        <f t="shared" si="4"/>
        <v>107922</v>
      </c>
      <c r="G62" s="95">
        <v>73607.75</v>
      </c>
      <c r="H62" s="52">
        <f t="shared" si="1"/>
        <v>62.582949069098227</v>
      </c>
      <c r="I62" s="53">
        <f t="shared" si="2"/>
        <v>37.41705093090178</v>
      </c>
      <c r="J62" s="65">
        <f t="shared" si="2"/>
        <v>40.77810955747114</v>
      </c>
      <c r="K62" s="54">
        <f>(D62*100)/$D$70</f>
        <v>0.44124080256604992</v>
      </c>
    </row>
    <row r="63" spans="1:11" ht="15" thickBot="1" x14ac:dyDescent="0.4">
      <c r="A63" s="116"/>
      <c r="B63" s="26" t="s">
        <v>48</v>
      </c>
      <c r="C63" s="17">
        <v>50000</v>
      </c>
      <c r="D63" s="17">
        <v>50000</v>
      </c>
      <c r="E63" s="34">
        <v>50000</v>
      </c>
      <c r="F63" s="34">
        <f t="shared" si="4"/>
        <v>0</v>
      </c>
      <c r="G63" s="18">
        <v>49431.040000000001</v>
      </c>
      <c r="H63" s="21">
        <f t="shared" si="1"/>
        <v>100</v>
      </c>
      <c r="I63" s="21">
        <f t="shared" si="2"/>
        <v>0</v>
      </c>
      <c r="J63" s="33">
        <f t="shared" si="2"/>
        <v>98.862079999999992</v>
      </c>
      <c r="K63" s="22">
        <f>(D63*100)/$D$70</f>
        <v>7.6490102029270521E-2</v>
      </c>
    </row>
    <row r="64" spans="1:11" ht="15" thickBot="1" x14ac:dyDescent="0.4">
      <c r="A64" s="114">
        <v>117</v>
      </c>
      <c r="B64" s="55" t="s">
        <v>16</v>
      </c>
      <c r="C64" s="56">
        <f>SUM(C65:C66)</f>
        <v>2500000</v>
      </c>
      <c r="D64" s="64">
        <f>SUM(D65:D66)</f>
        <v>2500000</v>
      </c>
      <c r="E64" s="64">
        <f>SUM(E65:E66)</f>
        <v>0</v>
      </c>
      <c r="F64" s="64">
        <f t="shared" ref="F64:G64" si="13">SUM(F65:F66)</f>
        <v>2500000</v>
      </c>
      <c r="G64" s="64">
        <f t="shared" si="13"/>
        <v>0</v>
      </c>
      <c r="H64" s="57"/>
      <c r="I64" s="57"/>
      <c r="J64" s="57"/>
      <c r="K64" s="62"/>
    </row>
    <row r="65" spans="1:11" x14ac:dyDescent="0.35">
      <c r="A65" s="115"/>
      <c r="B65" s="47" t="s">
        <v>42</v>
      </c>
      <c r="C65" s="84">
        <v>0</v>
      </c>
      <c r="D65" s="48">
        <v>0</v>
      </c>
      <c r="E65" s="85">
        <v>0</v>
      </c>
      <c r="F65" s="80">
        <f t="shared" si="4"/>
        <v>0</v>
      </c>
      <c r="G65" s="85">
        <v>0</v>
      </c>
      <c r="H65" s="53" t="e">
        <f t="shared" si="1"/>
        <v>#DIV/0!</v>
      </c>
      <c r="I65" s="53" t="e">
        <f t="shared" si="2"/>
        <v>#DIV/0!</v>
      </c>
      <c r="J65" s="65" t="e">
        <f t="shared" si="2"/>
        <v>#DIV/0!</v>
      </c>
      <c r="K65" s="54">
        <f>(D65*100)/$D$70</f>
        <v>0</v>
      </c>
    </row>
    <row r="66" spans="1:11" ht="15" thickBot="1" x14ac:dyDescent="0.4">
      <c r="A66" s="116"/>
      <c r="B66" s="36" t="s">
        <v>47</v>
      </c>
      <c r="C66" s="17">
        <v>2500000</v>
      </c>
      <c r="D66" s="17">
        <v>2500000</v>
      </c>
      <c r="E66" s="34">
        <v>0</v>
      </c>
      <c r="F66" s="19">
        <f t="shared" si="4"/>
        <v>2500000</v>
      </c>
      <c r="G66" s="34">
        <v>0</v>
      </c>
      <c r="H66" s="32">
        <f t="shared" si="1"/>
        <v>0</v>
      </c>
      <c r="I66" s="37">
        <f t="shared" si="2"/>
        <v>100</v>
      </c>
      <c r="J66" s="33" t="e">
        <f t="shared" si="2"/>
        <v>#DIV/0!</v>
      </c>
      <c r="K66" s="22">
        <f>(D66*100)/$D$70</f>
        <v>3.8245051014635258</v>
      </c>
    </row>
    <row r="67" spans="1:11" ht="15" thickBot="1" x14ac:dyDescent="0.4">
      <c r="A67" s="114">
        <v>750</v>
      </c>
      <c r="B67" s="55" t="s">
        <v>34</v>
      </c>
      <c r="C67" s="81">
        <f>SUM(C68:C69)</f>
        <v>300000</v>
      </c>
      <c r="D67" s="82">
        <f>SUM(D68:D69)</f>
        <v>300000</v>
      </c>
      <c r="E67" s="56">
        <f>SUM(E68:E69)</f>
        <v>23361.43</v>
      </c>
      <c r="F67" s="56">
        <f t="shared" ref="F67:G67" si="14">SUM(F68:F69)</f>
        <v>276638.57</v>
      </c>
      <c r="G67" s="64">
        <f t="shared" si="14"/>
        <v>17222.39</v>
      </c>
      <c r="H67" s="89"/>
      <c r="I67" s="89"/>
      <c r="J67" s="90"/>
      <c r="K67" s="62"/>
    </row>
    <row r="68" spans="1:11" x14ac:dyDescent="0.35">
      <c r="A68" s="115"/>
      <c r="B68" s="86" t="s">
        <v>51</v>
      </c>
      <c r="C68" s="87">
        <v>100000</v>
      </c>
      <c r="D68" s="87">
        <v>100000</v>
      </c>
      <c r="E68" s="88">
        <v>23361.43</v>
      </c>
      <c r="F68" s="50">
        <f t="shared" si="4"/>
        <v>76638.570000000007</v>
      </c>
      <c r="G68" s="51">
        <v>17222.39</v>
      </c>
      <c r="H68" s="53">
        <f t="shared" si="1"/>
        <v>23.361429999999999</v>
      </c>
      <c r="I68" s="53">
        <f t="shared" si="2"/>
        <v>76.638570000000001</v>
      </c>
      <c r="J68" s="65">
        <f t="shared" si="2"/>
        <v>73.721471673609017</v>
      </c>
      <c r="K68" s="54">
        <f>(D68*100)/$D$70</f>
        <v>0.15298020405854104</v>
      </c>
    </row>
    <row r="69" spans="1:11" ht="15" thickBot="1" x14ac:dyDescent="0.4">
      <c r="A69" s="116"/>
      <c r="B69" s="26" t="s">
        <v>47</v>
      </c>
      <c r="C69" s="17">
        <v>200000</v>
      </c>
      <c r="D69" s="17">
        <v>200000</v>
      </c>
      <c r="E69" s="34">
        <v>0</v>
      </c>
      <c r="F69" s="19">
        <f t="shared" si="4"/>
        <v>200000</v>
      </c>
      <c r="G69" s="35">
        <v>0</v>
      </c>
      <c r="H69" s="32">
        <f t="shared" si="1"/>
        <v>0</v>
      </c>
      <c r="I69" s="21">
        <f t="shared" si="2"/>
        <v>100</v>
      </c>
      <c r="J69" s="33" t="e">
        <f t="shared" si="2"/>
        <v>#DIV/0!</v>
      </c>
      <c r="K69" s="22">
        <f>SUM(D69/D70)*100</f>
        <v>0.30596040811708203</v>
      </c>
    </row>
    <row r="70" spans="1:11" ht="15" thickBot="1" x14ac:dyDescent="0.4">
      <c r="A70" s="38" t="s">
        <v>35</v>
      </c>
      <c r="B70" s="39" t="s">
        <v>20</v>
      </c>
      <c r="C70" s="40">
        <f>SUM(C9+C12,C15,C18,C23,C28,C32,C34,C36,C40,C43,C46,C51,C56,C59,C64+C67)</f>
        <v>63784755</v>
      </c>
      <c r="D70" s="40">
        <f>SUM(D9+D12,D15,D18,D23,D28,D32,D34,D36,D40,D43,D46,D51,D56,D59,D64+D67)</f>
        <v>65367934.770000003</v>
      </c>
      <c r="E70" s="40">
        <f>SUM(E9+E12,E15,E18,E23,E28,E32,E34,E36,E40,E43,E46,E51,E56,E59,E64+E67)</f>
        <v>34359405.140000001</v>
      </c>
      <c r="F70" s="40">
        <f>SUM(F9+F12,F15,F18,F23,F28,F32,F34,F36,F40,F43,F46,F51,F56,F59,F64+F67)</f>
        <v>31008529.629999999</v>
      </c>
      <c r="G70" s="40">
        <f>SUM(G9+G12,G15,G18,G23,G28,G32,G34,G36,G40,G43,G46,G51,G56,G59,G64+G67)</f>
        <v>21615121.750000004</v>
      </c>
      <c r="H70" s="41">
        <f t="shared" si="1"/>
        <v>52.563088096472832</v>
      </c>
      <c r="I70" s="41">
        <f t="shared" si="2"/>
        <v>47.436911903527154</v>
      </c>
      <c r="J70" s="41">
        <f t="shared" si="2"/>
        <v>62.908893975106814</v>
      </c>
      <c r="K70" s="42">
        <f>SUM(K9:K69)</f>
        <v>99.999999999999929</v>
      </c>
    </row>
    <row r="71" spans="1:11" x14ac:dyDescent="0.35">
      <c r="A71" s="1"/>
      <c r="B71" s="15" t="s">
        <v>65</v>
      </c>
      <c r="C71" s="1"/>
    </row>
    <row r="72" spans="1:11" x14ac:dyDescent="0.35">
      <c r="A72" s="1"/>
      <c r="B72" s="15" t="s">
        <v>37</v>
      </c>
      <c r="C72" s="1"/>
      <c r="E72" t="s">
        <v>36</v>
      </c>
    </row>
    <row r="73" spans="1:11" x14ac:dyDescent="0.35">
      <c r="A73" s="44"/>
      <c r="B73" s="45" t="s">
        <v>40</v>
      </c>
      <c r="C73" s="44"/>
      <c r="D73" s="44"/>
      <c r="E73" s="44"/>
      <c r="F73" s="44"/>
      <c r="G73" s="44"/>
      <c r="H73" s="44"/>
      <c r="I73" s="44"/>
      <c r="J73" s="44"/>
      <c r="K73" s="44"/>
    </row>
  </sheetData>
  <mergeCells count="29">
    <mergeCell ref="A67:A69"/>
    <mergeCell ref="A43:A45"/>
    <mergeCell ref="A46:A50"/>
    <mergeCell ref="A51:A55"/>
    <mergeCell ref="A56:A58"/>
    <mergeCell ref="A59:A63"/>
    <mergeCell ref="A64:A66"/>
    <mergeCell ref="A40:A42"/>
    <mergeCell ref="F7:F8"/>
    <mergeCell ref="G7:G8"/>
    <mergeCell ref="A9:A11"/>
    <mergeCell ref="A12:A14"/>
    <mergeCell ref="A15:A17"/>
    <mergeCell ref="A18:A22"/>
    <mergeCell ref="A23:A27"/>
    <mergeCell ref="A28:A31"/>
    <mergeCell ref="A32:A33"/>
    <mergeCell ref="A34:A35"/>
    <mergeCell ref="A36:A39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29E8D-A3C6-4E04-80E7-F32ABC8716F6}">
  <dimension ref="A1:K74"/>
  <sheetViews>
    <sheetView topLeftCell="A10" workbookViewId="0">
      <selection activeCell="G70" sqref="G70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67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48304809.009999998</v>
      </c>
      <c r="F9" s="56">
        <f>SUM(F10:F11)</f>
        <v>1235190.9900000021</v>
      </c>
      <c r="G9" s="56">
        <f>SUM(G10:G11)</f>
        <v>22196543.030000001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(D10*100)/$D$71</f>
        <v>0.15292405761004829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48303809.009999998</v>
      </c>
      <c r="F11" s="19">
        <f>SUM(D11-E11)</f>
        <v>1136190.9900000021</v>
      </c>
      <c r="G11" s="20">
        <v>22196543.030000001</v>
      </c>
      <c r="H11" s="21">
        <f>SUM(E11/D11*100)</f>
        <v>97.701879065533987</v>
      </c>
      <c r="I11" s="21">
        <f>SUM(F11/D11*100)</f>
        <v>2.2981209344660236</v>
      </c>
      <c r="J11" s="21">
        <f>SUM(G11/E11*100)</f>
        <v>45.951951792051858</v>
      </c>
      <c r="K11" s="22">
        <f>(D11*100)/$D$71</f>
        <v>75.605654082407867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817182.25</v>
      </c>
      <c r="F12" s="56">
        <f t="shared" ref="F12:G12" si="0">SUM(F13:F14)</f>
        <v>402817.75</v>
      </c>
      <c r="G12" s="56">
        <f t="shared" si="0"/>
        <v>620644.6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817182.25</v>
      </c>
      <c r="F13" s="50">
        <f>SUM(D13-E13)</f>
        <v>402817.75</v>
      </c>
      <c r="G13" s="51">
        <v>620644.6</v>
      </c>
      <c r="H13" s="53">
        <f t="shared" ref="H13:H71" si="1">SUM(E13/D13*100)</f>
        <v>66.982151639344266</v>
      </c>
      <c r="I13" s="53">
        <f t="shared" ref="I13:J71" si="2">SUM(F13/D13*100)</f>
        <v>33.017848360655741</v>
      </c>
      <c r="J13" s="53">
        <f>SUM(G13/E13*100)</f>
        <v>75.949349120101417</v>
      </c>
      <c r="K13" s="54">
        <f>(D13*100)/$D$71</f>
        <v>1.865673502842589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(D14*100)/$D$71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77878.679999999993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0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(D16*100)/$D$71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77878.679999999993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70.477716338492073</v>
      </c>
      <c r="K17" s="22">
        <f>(D17*100)/$D$71</f>
        <v>0.91754434566028975</v>
      </c>
    </row>
    <row r="18" spans="1:11" ht="15" thickBot="1" x14ac:dyDescent="0.4">
      <c r="A18" s="114">
        <v>49</v>
      </c>
      <c r="B18" s="63" t="s">
        <v>30</v>
      </c>
      <c r="C18" s="64">
        <f>SUM(C19:C22)</f>
        <v>5020170</v>
      </c>
      <c r="D18" s="56">
        <f>SUM(D19:D22)</f>
        <v>5825488.4199999999</v>
      </c>
      <c r="E18" s="56">
        <f>SUM(E19:E22)</f>
        <v>5507822.5499999998</v>
      </c>
      <c r="F18" s="56">
        <f>SUM(F19:F22)</f>
        <v>317665.87</v>
      </c>
      <c r="G18" s="56">
        <f>SUM(G19:G22)</f>
        <v>4067611.05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3433574.25</v>
      </c>
      <c r="F19" s="50">
        <f t="shared" si="4"/>
        <v>186335.75</v>
      </c>
      <c r="G19" s="51">
        <v>2469241.8199999998</v>
      </c>
      <c r="H19" s="53">
        <f t="shared" si="1"/>
        <v>94.852475614034603</v>
      </c>
      <c r="I19" s="53">
        <f t="shared" si="2"/>
        <v>5.1475243859653972</v>
      </c>
      <c r="J19" s="53">
        <f t="shared" si="2"/>
        <v>71.914618418401759</v>
      </c>
      <c r="K19" s="54">
        <f>(D19*100)/$D$71</f>
        <v>5.5357132538318989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(D20*100)/$D$71</f>
        <v>3.9760254978612553E-4</v>
      </c>
    </row>
    <row r="21" spans="1:11" ht="15" thickBot="1" x14ac:dyDescent="0.4">
      <c r="A21" s="115"/>
      <c r="B21" s="66" t="s">
        <v>66</v>
      </c>
      <c r="C21" s="67"/>
      <c r="D21" s="67">
        <v>805318.42</v>
      </c>
      <c r="E21" s="91">
        <v>690366.73</v>
      </c>
      <c r="F21" s="19">
        <f t="shared" si="4"/>
        <v>114951.69000000006</v>
      </c>
      <c r="G21" s="91">
        <v>380429.12</v>
      </c>
      <c r="H21" s="21">
        <f t="shared" si="1"/>
        <v>85.725933103579081</v>
      </c>
      <c r="I21" s="21">
        <f t="shared" si="2"/>
        <v>14.274066896420928</v>
      </c>
      <c r="J21" s="21">
        <f t="shared" si="2"/>
        <v>55.10536696923387</v>
      </c>
      <c r="K21" s="22">
        <f>(D21*100)/$D$71</f>
        <v>1.2315256045451306</v>
      </c>
    </row>
    <row r="22" spans="1:11" ht="15" thickBot="1" x14ac:dyDescent="0.4">
      <c r="A22" s="116"/>
      <c r="B22" s="66" t="s">
        <v>44</v>
      </c>
      <c r="C22" s="67">
        <v>1400000</v>
      </c>
      <c r="D22" s="67">
        <v>1400000</v>
      </c>
      <c r="E22" s="91">
        <v>1383881.57</v>
      </c>
      <c r="F22" s="69">
        <f t="shared" si="4"/>
        <v>16118.429999999935</v>
      </c>
      <c r="G22" s="91">
        <v>1217940.1100000001</v>
      </c>
      <c r="H22" s="21">
        <f t="shared" si="1"/>
        <v>98.84868357142858</v>
      </c>
      <c r="I22" s="21">
        <f t="shared" si="2"/>
        <v>1.1513164285714239</v>
      </c>
      <c r="J22" s="21">
        <f t="shared" si="2"/>
        <v>88.008984034667066</v>
      </c>
      <c r="K22" s="74">
        <f>(D22*100)/$D$71</f>
        <v>2.140936806540676</v>
      </c>
    </row>
    <row r="23" spans="1:11" ht="15" thickBot="1" x14ac:dyDescent="0.4">
      <c r="A23" s="114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355298.32</v>
      </c>
      <c r="F23" s="56">
        <f>SUM(F24:F27)</f>
        <v>649585.67999999993</v>
      </c>
      <c r="G23" s="64">
        <f>SUM(G24:G27)</f>
        <v>158529.81</v>
      </c>
      <c r="H23" s="57"/>
      <c r="I23" s="57"/>
      <c r="J23" s="57"/>
      <c r="K23" s="62"/>
    </row>
    <row r="24" spans="1:11" x14ac:dyDescent="0.35">
      <c r="A24" s="115"/>
      <c r="B24" s="59" t="s">
        <v>44</v>
      </c>
      <c r="C24" s="60">
        <v>300000</v>
      </c>
      <c r="D24" s="60">
        <v>300000</v>
      </c>
      <c r="E24" s="51">
        <v>289741.32</v>
      </c>
      <c r="F24" s="50">
        <f t="shared" si="4"/>
        <v>10258.679999999993</v>
      </c>
      <c r="G24" s="51">
        <v>158529.81</v>
      </c>
      <c r="H24" s="53">
        <f t="shared" si="1"/>
        <v>96.580439999999996</v>
      </c>
      <c r="I24" s="53">
        <f t="shared" si="2"/>
        <v>3.4195599999999979</v>
      </c>
      <c r="J24" s="65">
        <f t="shared" si="2"/>
        <v>54.714256841240314</v>
      </c>
      <c r="K24" s="54">
        <f>(D24*100)/$D$71</f>
        <v>0.45877217283014488</v>
      </c>
    </row>
    <row r="25" spans="1:11" ht="15" thickBot="1" x14ac:dyDescent="0.4">
      <c r="A25" s="115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(D25*100)/$D$71</f>
        <v>0.61169623044019317</v>
      </c>
    </row>
    <row r="26" spans="1:11" ht="15" thickBot="1" x14ac:dyDescent="0.4">
      <c r="A26" s="115"/>
      <c r="B26" s="66" t="s">
        <v>66</v>
      </c>
      <c r="C26" s="67"/>
      <c r="D26" s="67">
        <v>100000</v>
      </c>
      <c r="E26" s="91"/>
      <c r="F26" s="19">
        <f t="shared" si="4"/>
        <v>100000</v>
      </c>
      <c r="G26" s="20">
        <v>0</v>
      </c>
      <c r="H26" s="32">
        <f t="shared" si="1"/>
        <v>0</v>
      </c>
      <c r="I26" s="21">
        <f t="shared" si="2"/>
        <v>100</v>
      </c>
      <c r="J26" s="33" t="e">
        <f t="shared" si="2"/>
        <v>#DIV/0!</v>
      </c>
      <c r="K26" s="22">
        <f>(D26*100)/$D$71</f>
        <v>0.15292405761004829</v>
      </c>
    </row>
    <row r="27" spans="1:11" ht="15" thickBot="1" x14ac:dyDescent="0.4">
      <c r="A27" s="116"/>
      <c r="B27" s="66" t="s">
        <v>50</v>
      </c>
      <c r="C27" s="67">
        <v>204884</v>
      </c>
      <c r="D27" s="67">
        <v>204884</v>
      </c>
      <c r="E27" s="91">
        <v>65557</v>
      </c>
      <c r="F27" s="69">
        <f t="shared" si="4"/>
        <v>139327</v>
      </c>
      <c r="G27" s="91">
        <v>0</v>
      </c>
      <c r="H27" s="32">
        <f t="shared" si="1"/>
        <v>31.997130083364244</v>
      </c>
      <c r="I27" s="21">
        <f t="shared" si="2"/>
        <v>68.00286991663576</v>
      </c>
      <c r="J27" s="33">
        <f t="shared" si="2"/>
        <v>0</v>
      </c>
      <c r="K27" s="74">
        <f>(D27*100)/$D$71</f>
        <v>0.31331692619377133</v>
      </c>
    </row>
    <row r="28" spans="1:11" ht="15" thickBot="1" x14ac:dyDescent="0.4">
      <c r="A28" s="114">
        <v>120</v>
      </c>
      <c r="B28" s="55" t="s">
        <v>24</v>
      </c>
      <c r="C28" s="64">
        <f>SUM(C29:C32)</f>
        <v>305090</v>
      </c>
      <c r="D28" s="56">
        <f>SUM(D29:D32)</f>
        <v>329090</v>
      </c>
      <c r="E28" s="56">
        <f>SUM(E29:E32)</f>
        <v>57439.57</v>
      </c>
      <c r="F28" s="56">
        <f t="shared" ref="F28:G28" si="5">SUM(F29:F32)</f>
        <v>271650.43</v>
      </c>
      <c r="G28" s="64">
        <f t="shared" si="5"/>
        <v>9580.92</v>
      </c>
      <c r="H28" s="57"/>
      <c r="I28" s="57"/>
      <c r="J28" s="57"/>
      <c r="K28" s="62"/>
    </row>
    <row r="29" spans="1:11" x14ac:dyDescent="0.35">
      <c r="A29" s="115"/>
      <c r="B29" s="59" t="s">
        <v>47</v>
      </c>
      <c r="C29" s="60">
        <v>300000</v>
      </c>
      <c r="D29" s="60">
        <v>300000</v>
      </c>
      <c r="E29" s="51">
        <v>33439.57</v>
      </c>
      <c r="F29" s="50">
        <f t="shared" si="4"/>
        <v>266560.43</v>
      </c>
      <c r="G29" s="51">
        <v>9580.92</v>
      </c>
      <c r="H29" s="52">
        <f t="shared" si="1"/>
        <v>11.146523333333333</v>
      </c>
      <c r="I29" s="53">
        <f t="shared" si="2"/>
        <v>88.853476666666666</v>
      </c>
      <c r="J29" s="65">
        <f t="shared" si="2"/>
        <v>28.651444979705182</v>
      </c>
      <c r="K29" s="54">
        <f>(D29*100)/$D$71</f>
        <v>0.45877217283014488</v>
      </c>
    </row>
    <row r="30" spans="1:11" x14ac:dyDescent="0.35">
      <c r="A30" s="115"/>
      <c r="B30" s="59" t="s">
        <v>69</v>
      </c>
      <c r="C30" s="60"/>
      <c r="D30" s="60">
        <v>24000</v>
      </c>
      <c r="E30" s="51">
        <v>24000</v>
      </c>
      <c r="F30" s="50">
        <f t="shared" si="4"/>
        <v>0</v>
      </c>
      <c r="G30" s="51"/>
      <c r="H30" s="52">
        <f t="shared" si="1"/>
        <v>100</v>
      </c>
      <c r="I30" s="53">
        <v>0</v>
      </c>
      <c r="J30" s="65">
        <f t="shared" si="2"/>
        <v>0</v>
      </c>
      <c r="K30" s="54">
        <f>(D30*100)/$D$71</f>
        <v>3.6701773826411585E-2</v>
      </c>
    </row>
    <row r="31" spans="1:11" x14ac:dyDescent="0.35">
      <c r="A31" s="115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(D31*100)/$D$71</f>
        <v>1.5292405761004829E-3</v>
      </c>
    </row>
    <row r="32" spans="1:11" ht="15" thickBot="1" x14ac:dyDescent="0.4">
      <c r="A32" s="116"/>
      <c r="B32" s="26" t="s">
        <v>42</v>
      </c>
      <c r="C32" s="17">
        <v>4090</v>
      </c>
      <c r="D32" s="17">
        <v>4090</v>
      </c>
      <c r="E32" s="20">
        <v>0</v>
      </c>
      <c r="F32" s="34">
        <f t="shared" si="4"/>
        <v>4090</v>
      </c>
      <c r="G32" s="20">
        <v>0</v>
      </c>
      <c r="H32" s="32">
        <f t="shared" si="1"/>
        <v>0</v>
      </c>
      <c r="I32" s="21">
        <f t="shared" si="2"/>
        <v>100</v>
      </c>
      <c r="J32" s="33" t="e">
        <f t="shared" si="2"/>
        <v>#DIV/0!</v>
      </c>
      <c r="K32" s="22">
        <f>(D32*100)/$D$71</f>
        <v>6.2545939562509752E-3</v>
      </c>
    </row>
    <row r="33" spans="1:11" ht="15" thickBot="1" x14ac:dyDescent="0.4">
      <c r="A33" s="114">
        <v>125</v>
      </c>
      <c r="B33" s="55" t="s">
        <v>23</v>
      </c>
      <c r="C33" s="56">
        <f>SUM(C34)</f>
        <v>100000</v>
      </c>
      <c r="D33" s="56">
        <f>SUM(D34)</f>
        <v>100000</v>
      </c>
      <c r="E33" s="56">
        <f>SUM(E34)</f>
        <v>0</v>
      </c>
      <c r="F33" s="75">
        <f t="shared" si="4"/>
        <v>100000</v>
      </c>
      <c r="G33" s="56">
        <f t="shared" ref="G33" si="6">SUM(G34)</f>
        <v>0</v>
      </c>
      <c r="H33" s="57"/>
      <c r="I33" s="57"/>
      <c r="J33" s="57"/>
      <c r="K33" s="62"/>
    </row>
    <row r="34" spans="1:11" ht="15" thickBot="1" x14ac:dyDescent="0.4">
      <c r="A34" s="116"/>
      <c r="B34" s="66" t="s">
        <v>47</v>
      </c>
      <c r="C34" s="67">
        <v>100000</v>
      </c>
      <c r="D34" s="67">
        <v>100000</v>
      </c>
      <c r="E34" s="68">
        <v>0</v>
      </c>
      <c r="F34" s="69">
        <f t="shared" si="4"/>
        <v>100000</v>
      </c>
      <c r="G34" s="70">
        <v>0</v>
      </c>
      <c r="H34" s="71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(D34*100)/$D$71</f>
        <v>0.15292405761004829</v>
      </c>
    </row>
    <row r="35" spans="1:11" ht="15" thickBot="1" x14ac:dyDescent="0.4">
      <c r="A35" s="114">
        <v>122</v>
      </c>
      <c r="B35" s="55" t="s">
        <v>8</v>
      </c>
      <c r="C35" s="61">
        <f>SUM(C36)</f>
        <v>300000</v>
      </c>
      <c r="D35" s="64">
        <f>SUM(D36)</f>
        <v>300000</v>
      </c>
      <c r="E35" s="64">
        <f>SUM(E36)</f>
        <v>0</v>
      </c>
      <c r="F35" s="78">
        <f t="shared" si="4"/>
        <v>300000</v>
      </c>
      <c r="G35" s="64">
        <f t="shared" ref="G35" si="7">SUM(G36)</f>
        <v>0</v>
      </c>
      <c r="H35" s="57"/>
      <c r="I35" s="57"/>
      <c r="J35" s="57"/>
      <c r="K35" s="62"/>
    </row>
    <row r="36" spans="1:11" ht="15" thickBot="1" x14ac:dyDescent="0.4">
      <c r="A36" s="116"/>
      <c r="B36" s="66" t="s">
        <v>47</v>
      </c>
      <c r="C36" s="67">
        <v>300000</v>
      </c>
      <c r="D36" s="67">
        <v>300000</v>
      </c>
      <c r="E36" s="76">
        <v>0</v>
      </c>
      <c r="F36" s="69">
        <f>SUM(D36-E36)</f>
        <v>300000</v>
      </c>
      <c r="G36" s="77">
        <v>0</v>
      </c>
      <c r="H36" s="72">
        <f t="shared" si="1"/>
        <v>0</v>
      </c>
      <c r="I36" s="72">
        <f t="shared" si="2"/>
        <v>100</v>
      </c>
      <c r="J36" s="73" t="e">
        <f t="shared" si="2"/>
        <v>#DIV/0!</v>
      </c>
      <c r="K36" s="74">
        <f>(D36*100)/$D$71</f>
        <v>0.45877217283014488</v>
      </c>
    </row>
    <row r="37" spans="1:11" ht="15" thickBot="1" x14ac:dyDescent="0.4">
      <c r="A37" s="117" t="s">
        <v>32</v>
      </c>
      <c r="B37" s="55" t="s">
        <v>9</v>
      </c>
      <c r="C37" s="64">
        <f>SUM(C38:C40)</f>
        <v>210000</v>
      </c>
      <c r="D37" s="64">
        <f>SUM(D38:D40)</f>
        <v>210000</v>
      </c>
      <c r="E37" s="64">
        <f>SUM(E38:E40)</f>
        <v>1605</v>
      </c>
      <c r="F37" s="64">
        <f t="shared" ref="F37:G37" si="8">SUM(F38:F40)</f>
        <v>208395</v>
      </c>
      <c r="G37" s="64">
        <f t="shared" si="8"/>
        <v>0</v>
      </c>
      <c r="H37" s="57"/>
      <c r="I37" s="57"/>
      <c r="J37" s="57"/>
      <c r="K37" s="62"/>
    </row>
    <row r="38" spans="1:11" x14ac:dyDescent="0.35">
      <c r="A38" s="118"/>
      <c r="B38" s="59" t="s">
        <v>47</v>
      </c>
      <c r="C38" s="60">
        <v>200000</v>
      </c>
      <c r="D38" s="60">
        <v>200000</v>
      </c>
      <c r="E38" s="51">
        <v>0</v>
      </c>
      <c r="F38" s="50">
        <f t="shared" si="4"/>
        <v>200000</v>
      </c>
      <c r="G38" s="79">
        <v>0</v>
      </c>
      <c r="H38" s="52">
        <f t="shared" si="1"/>
        <v>0</v>
      </c>
      <c r="I38" s="53">
        <f t="shared" si="2"/>
        <v>100</v>
      </c>
      <c r="J38" s="65" t="e">
        <f t="shared" si="2"/>
        <v>#DIV/0!</v>
      </c>
      <c r="K38" s="54">
        <f>(D38*100)/$D$71</f>
        <v>0.30584811522009658</v>
      </c>
    </row>
    <row r="39" spans="1:11" x14ac:dyDescent="0.35">
      <c r="A39" s="118"/>
      <c r="B39" s="3" t="s">
        <v>49</v>
      </c>
      <c r="C39" s="4">
        <v>10000</v>
      </c>
      <c r="D39" s="4">
        <v>10000</v>
      </c>
      <c r="E39" s="12">
        <v>1605</v>
      </c>
      <c r="F39" s="5">
        <f t="shared" si="4"/>
        <v>8395</v>
      </c>
      <c r="G39" s="7">
        <v>0</v>
      </c>
      <c r="H39" s="8">
        <f t="shared" si="1"/>
        <v>16.05</v>
      </c>
      <c r="I39" s="6">
        <f t="shared" si="2"/>
        <v>83.95</v>
      </c>
      <c r="J39" s="10">
        <f t="shared" si="2"/>
        <v>0</v>
      </c>
      <c r="K39" s="16">
        <f>(D39*100)/$D$71</f>
        <v>1.5292405761004829E-2</v>
      </c>
    </row>
    <row r="40" spans="1:11" ht="15" thickBot="1" x14ac:dyDescent="0.4">
      <c r="A40" s="119"/>
      <c r="B40" s="26" t="s">
        <v>42</v>
      </c>
      <c r="C40" s="17">
        <v>0</v>
      </c>
      <c r="D40" s="24">
        <v>0</v>
      </c>
      <c r="E40" s="20">
        <v>0</v>
      </c>
      <c r="F40" s="34">
        <f>SUM(D40-E40)</f>
        <v>0</v>
      </c>
      <c r="G40" s="35">
        <v>0</v>
      </c>
      <c r="H40" s="32" t="e">
        <f t="shared" si="1"/>
        <v>#DIV/0!</v>
      </c>
      <c r="I40" s="21" t="e">
        <f t="shared" si="2"/>
        <v>#DIV/0!</v>
      </c>
      <c r="J40" s="33" t="e">
        <f t="shared" si="2"/>
        <v>#DIV/0!</v>
      </c>
      <c r="K40" s="22">
        <f>(D40*100)/$D$71</f>
        <v>0</v>
      </c>
    </row>
    <row r="41" spans="1:11" ht="15" thickBot="1" x14ac:dyDescent="0.4">
      <c r="A41" s="114">
        <v>121</v>
      </c>
      <c r="B41" s="55" t="s">
        <v>10</v>
      </c>
      <c r="C41" s="81">
        <f>SUM(C42:C43)</f>
        <v>100000</v>
      </c>
      <c r="D41" s="56">
        <f>SUM(D42:D43)</f>
        <v>100000</v>
      </c>
      <c r="E41" s="56">
        <f>SUM(E42:E43)</f>
        <v>406</v>
      </c>
      <c r="F41" s="56">
        <f t="shared" ref="F41:G41" si="9">SUM(F42:F43)</f>
        <v>99594</v>
      </c>
      <c r="G41" s="64">
        <f t="shared" si="9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50000</v>
      </c>
      <c r="D42" s="60">
        <v>50000</v>
      </c>
      <c r="E42" s="80">
        <v>0</v>
      </c>
      <c r="F42" s="50">
        <f t="shared" si="4"/>
        <v>50000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(D42*100)/$D$71</f>
        <v>7.6462028805024146E-2</v>
      </c>
    </row>
    <row r="43" spans="1:11" ht="15" thickBot="1" x14ac:dyDescent="0.4">
      <c r="A43" s="116"/>
      <c r="B43" s="26" t="s">
        <v>49</v>
      </c>
      <c r="C43" s="17">
        <v>50000</v>
      </c>
      <c r="D43" s="17">
        <v>50000</v>
      </c>
      <c r="E43" s="19">
        <v>406</v>
      </c>
      <c r="F43" s="19">
        <f t="shared" si="4"/>
        <v>49594</v>
      </c>
      <c r="G43" s="35">
        <v>0</v>
      </c>
      <c r="H43" s="21">
        <f t="shared" si="1"/>
        <v>0.81200000000000006</v>
      </c>
      <c r="I43" s="21">
        <f t="shared" si="2"/>
        <v>99.188000000000002</v>
      </c>
      <c r="J43" s="33">
        <f t="shared" si="2"/>
        <v>0</v>
      </c>
      <c r="K43" s="22">
        <f>(D43*100)/$D$71</f>
        <v>7.6462028805024146E-2</v>
      </c>
    </row>
    <row r="44" spans="1:11" ht="15" thickBot="1" x14ac:dyDescent="0.4">
      <c r="A44" s="114">
        <v>669</v>
      </c>
      <c r="B44" s="55" t="s">
        <v>11</v>
      </c>
      <c r="C44" s="81">
        <f>SUM(C45:C46)</f>
        <v>150000</v>
      </c>
      <c r="D44" s="56">
        <f>SUM(D45:D46)</f>
        <v>150000</v>
      </c>
      <c r="E44" s="56">
        <f>SUM(E45:E46)</f>
        <v>5</v>
      </c>
      <c r="F44" s="56">
        <f t="shared" ref="F44:G44" si="10">SUM(F45:F46)</f>
        <v>149995</v>
      </c>
      <c r="G44" s="64">
        <f t="shared" si="10"/>
        <v>0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100000</v>
      </c>
      <c r="D45" s="60">
        <v>100000</v>
      </c>
      <c r="E45" s="80">
        <v>0</v>
      </c>
      <c r="F45" s="50">
        <f t="shared" si="4"/>
        <v>100000</v>
      </c>
      <c r="G45" s="79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(D45*100)/$D$71</f>
        <v>0.15292405761004829</v>
      </c>
    </row>
    <row r="46" spans="1:11" ht="15" thickBot="1" x14ac:dyDescent="0.4">
      <c r="A46" s="116"/>
      <c r="B46" s="26" t="s">
        <v>48</v>
      </c>
      <c r="C46" s="17">
        <v>50000</v>
      </c>
      <c r="D46" s="17">
        <v>50000</v>
      </c>
      <c r="E46" s="19">
        <v>5</v>
      </c>
      <c r="F46" s="19">
        <f t="shared" si="4"/>
        <v>49995</v>
      </c>
      <c r="G46" s="35">
        <v>0</v>
      </c>
      <c r="H46" s="21">
        <f t="shared" si="1"/>
        <v>0.01</v>
      </c>
      <c r="I46" s="21">
        <f t="shared" si="2"/>
        <v>99.99</v>
      </c>
      <c r="J46" s="33">
        <f t="shared" si="2"/>
        <v>0</v>
      </c>
      <c r="K46" s="22">
        <f>(D46*100)/$D$71</f>
        <v>7.6462028805024146E-2</v>
      </c>
    </row>
    <row r="47" spans="1:11" ht="15" thickBot="1" x14ac:dyDescent="0.4">
      <c r="A47" s="114">
        <v>86</v>
      </c>
      <c r="B47" s="55" t="s">
        <v>12</v>
      </c>
      <c r="C47" s="64">
        <f>SUM(C48:C51)</f>
        <v>750000</v>
      </c>
      <c r="D47" s="82">
        <f>SUM(D48:D51)</f>
        <v>850000</v>
      </c>
      <c r="E47" s="56">
        <f>SUM(E48:E51)</f>
        <v>92782.83</v>
      </c>
      <c r="F47" s="56">
        <f t="shared" ref="F47:G47" si="11">SUM(F48:F51)</f>
        <v>757217.17</v>
      </c>
      <c r="G47" s="64">
        <f t="shared" si="11"/>
        <v>24866</v>
      </c>
      <c r="H47" s="57"/>
      <c r="I47" s="57"/>
      <c r="J47" s="57"/>
      <c r="K47" s="62"/>
    </row>
    <row r="48" spans="1:11" x14ac:dyDescent="0.35">
      <c r="A48" s="115"/>
      <c r="B48" s="59" t="s">
        <v>47</v>
      </c>
      <c r="C48" s="60">
        <v>600000</v>
      </c>
      <c r="D48" s="60">
        <v>600000</v>
      </c>
      <c r="E48" s="80">
        <v>0</v>
      </c>
      <c r="F48" s="50">
        <f t="shared" si="4"/>
        <v>600000</v>
      </c>
      <c r="G48" s="80">
        <v>0</v>
      </c>
      <c r="H48" s="52">
        <f t="shared" si="1"/>
        <v>0</v>
      </c>
      <c r="I48" s="53">
        <f t="shared" si="2"/>
        <v>100</v>
      </c>
      <c r="J48" s="65" t="e">
        <f t="shared" si="2"/>
        <v>#DIV/0!</v>
      </c>
      <c r="K48" s="54">
        <f>(D48*100)/$D$71</f>
        <v>0.91754434566028975</v>
      </c>
    </row>
    <row r="49" spans="1:11" x14ac:dyDescent="0.35">
      <c r="A49" s="115"/>
      <c r="B49" s="3" t="s">
        <v>42</v>
      </c>
      <c r="C49" s="11">
        <v>0</v>
      </c>
      <c r="D49" s="11">
        <v>0</v>
      </c>
      <c r="E49" s="9">
        <v>0</v>
      </c>
      <c r="F49" s="9">
        <f t="shared" si="4"/>
        <v>0</v>
      </c>
      <c r="G49" s="9">
        <v>0</v>
      </c>
      <c r="H49" s="6" t="e">
        <f t="shared" si="1"/>
        <v>#DIV/0!</v>
      </c>
      <c r="I49" s="6" t="e">
        <f t="shared" si="2"/>
        <v>#DIV/0!</v>
      </c>
      <c r="J49" s="10" t="e">
        <f t="shared" si="2"/>
        <v>#DIV/0!</v>
      </c>
      <c r="K49" s="16">
        <f>(D49*100)/$D$71</f>
        <v>0</v>
      </c>
    </row>
    <row r="50" spans="1:11" x14ac:dyDescent="0.35">
      <c r="A50" s="115"/>
      <c r="B50" s="96" t="s">
        <v>66</v>
      </c>
      <c r="C50" s="97"/>
      <c r="D50" s="97">
        <v>100000</v>
      </c>
      <c r="E50" s="98"/>
      <c r="F50" s="9">
        <f t="shared" si="4"/>
        <v>100000</v>
      </c>
      <c r="G50" s="9">
        <v>0</v>
      </c>
      <c r="H50" s="6">
        <f t="shared" si="1"/>
        <v>0</v>
      </c>
      <c r="I50" s="99">
        <f t="shared" si="2"/>
        <v>100</v>
      </c>
      <c r="J50" s="10" t="e">
        <f t="shared" si="2"/>
        <v>#DIV/0!</v>
      </c>
      <c r="K50" s="100">
        <f>(D50*100)/$D$71</f>
        <v>0.15292405761004829</v>
      </c>
    </row>
    <row r="51" spans="1:11" ht="15" thickBot="1" x14ac:dyDescent="0.4">
      <c r="A51" s="116"/>
      <c r="B51" s="26" t="s">
        <v>48</v>
      </c>
      <c r="C51" s="17">
        <v>150000</v>
      </c>
      <c r="D51" s="17">
        <v>150000</v>
      </c>
      <c r="E51" s="19">
        <v>92782.83</v>
      </c>
      <c r="F51" s="19">
        <f t="shared" si="4"/>
        <v>57217.17</v>
      </c>
      <c r="G51" s="34">
        <v>24866</v>
      </c>
      <c r="H51" s="21">
        <f t="shared" si="1"/>
        <v>61.855220000000003</v>
      </c>
      <c r="I51" s="21">
        <f t="shared" si="2"/>
        <v>38.144779999999997</v>
      </c>
      <c r="J51" s="33">
        <f t="shared" si="2"/>
        <v>26.80021723846966</v>
      </c>
      <c r="K51" s="22">
        <f>(D51*100)/$D$71</f>
        <v>0.22938608641507244</v>
      </c>
    </row>
    <row r="52" spans="1:11" ht="15" thickBot="1" x14ac:dyDescent="0.4">
      <c r="A52" s="114">
        <v>85</v>
      </c>
      <c r="B52" s="55" t="s">
        <v>13</v>
      </c>
      <c r="C52" s="61">
        <f>SUM(C53:C56)</f>
        <v>1534611</v>
      </c>
      <c r="D52" s="56">
        <f>SUM(D53:D56)</f>
        <v>1634611</v>
      </c>
      <c r="E52" s="56">
        <f>SUM(E53:E56)</f>
        <v>282504.62</v>
      </c>
      <c r="F52" s="56">
        <f t="shared" ref="F52:G52" si="12">SUM(F53:F56)</f>
        <v>1352106.38</v>
      </c>
      <c r="G52" s="56">
        <f t="shared" si="12"/>
        <v>193333.1</v>
      </c>
      <c r="H52" s="57"/>
      <c r="I52" s="57"/>
      <c r="J52" s="57"/>
      <c r="K52" s="62"/>
    </row>
    <row r="53" spans="1:11" x14ac:dyDescent="0.35">
      <c r="A53" s="115"/>
      <c r="B53" s="59" t="s">
        <v>47</v>
      </c>
      <c r="C53" s="60">
        <v>1050000</v>
      </c>
      <c r="D53" s="60">
        <v>1050000</v>
      </c>
      <c r="E53" s="51">
        <v>0</v>
      </c>
      <c r="F53" s="50">
        <f t="shared" si="4"/>
        <v>1050000</v>
      </c>
      <c r="G53" s="51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(D53*100)/$D$71</f>
        <v>1.605702604905507</v>
      </c>
    </row>
    <row r="54" spans="1:11" x14ac:dyDescent="0.35">
      <c r="A54" s="115"/>
      <c r="B54" s="3" t="s">
        <v>42</v>
      </c>
      <c r="C54" s="4">
        <v>0</v>
      </c>
      <c r="D54" s="4">
        <v>0</v>
      </c>
      <c r="E54" s="12">
        <v>0</v>
      </c>
      <c r="F54" s="5">
        <f t="shared" si="4"/>
        <v>0</v>
      </c>
      <c r="G54" s="12">
        <v>0</v>
      </c>
      <c r="H54" s="8" t="e">
        <f t="shared" si="1"/>
        <v>#DIV/0!</v>
      </c>
      <c r="I54" s="6" t="e">
        <f t="shared" si="2"/>
        <v>#DIV/0!</v>
      </c>
      <c r="J54" s="10" t="e">
        <f t="shared" si="2"/>
        <v>#DIV/0!</v>
      </c>
      <c r="K54" s="16">
        <f>(D54*100)/$D$71</f>
        <v>0</v>
      </c>
    </row>
    <row r="55" spans="1:11" x14ac:dyDescent="0.35">
      <c r="A55" s="115"/>
      <c r="B55" s="96" t="s">
        <v>66</v>
      </c>
      <c r="C55" s="101"/>
      <c r="D55" s="101">
        <v>100000</v>
      </c>
      <c r="E55" s="102"/>
      <c r="F55" s="5">
        <f t="shared" si="4"/>
        <v>100000</v>
      </c>
      <c r="G55" s="12">
        <v>0</v>
      </c>
      <c r="H55" s="8">
        <f t="shared" si="1"/>
        <v>0</v>
      </c>
      <c r="I55" s="6">
        <f t="shared" si="2"/>
        <v>100</v>
      </c>
      <c r="J55" s="10" t="e">
        <f t="shared" si="2"/>
        <v>#DIV/0!</v>
      </c>
      <c r="K55" s="100">
        <f>(D55*100)/$D$71</f>
        <v>0.15292405761004829</v>
      </c>
    </row>
    <row r="56" spans="1:11" ht="15" thickBot="1" x14ac:dyDescent="0.4">
      <c r="A56" s="116"/>
      <c r="B56" s="26" t="s">
        <v>48</v>
      </c>
      <c r="C56" s="17">
        <v>484611</v>
      </c>
      <c r="D56" s="17">
        <v>484611</v>
      </c>
      <c r="E56" s="20">
        <v>282504.62</v>
      </c>
      <c r="F56" s="19">
        <f t="shared" si="4"/>
        <v>202106.38</v>
      </c>
      <c r="G56" s="20">
        <v>193333.1</v>
      </c>
      <c r="H56" s="21">
        <f t="shared" si="1"/>
        <v>58.295131559126801</v>
      </c>
      <c r="I56" s="21">
        <f t="shared" si="2"/>
        <v>41.704868440873192</v>
      </c>
      <c r="J56" s="33">
        <f t="shared" si="2"/>
        <v>68.435376384287096</v>
      </c>
      <c r="K56" s="22">
        <f>(D56*100)/$D$71</f>
        <v>0.74108680482463107</v>
      </c>
    </row>
    <row r="57" spans="1:11" ht="15" thickBot="1" x14ac:dyDescent="0.4">
      <c r="A57" s="117" t="s">
        <v>33</v>
      </c>
      <c r="B57" s="55" t="s">
        <v>14</v>
      </c>
      <c r="C57" s="61">
        <f>SUM(C58:C59)</f>
        <v>100000</v>
      </c>
      <c r="D57" s="64">
        <f>SUM(D58:D59)</f>
        <v>100000</v>
      </c>
      <c r="E57" s="64">
        <f>SUM(E58:E59)</f>
        <v>0</v>
      </c>
      <c r="F57" s="64">
        <f>SUM(F58:F59)</f>
        <v>100000</v>
      </c>
      <c r="G57" s="64">
        <f>SUM(G58:G59)</f>
        <v>0</v>
      </c>
      <c r="H57" s="57"/>
      <c r="I57" s="57"/>
      <c r="J57" s="57"/>
      <c r="K57" s="62"/>
    </row>
    <row r="58" spans="1:11" x14ac:dyDescent="0.35">
      <c r="A58" s="118"/>
      <c r="B58" s="59" t="s">
        <v>47</v>
      </c>
      <c r="C58" s="60">
        <v>100000</v>
      </c>
      <c r="D58" s="60">
        <v>100000</v>
      </c>
      <c r="E58" s="80">
        <v>0</v>
      </c>
      <c r="F58" s="80">
        <f t="shared" si="4"/>
        <v>100000</v>
      </c>
      <c r="G58" s="80">
        <v>0</v>
      </c>
      <c r="H58" s="52">
        <f t="shared" si="1"/>
        <v>0</v>
      </c>
      <c r="I58" s="53">
        <f t="shared" si="2"/>
        <v>100</v>
      </c>
      <c r="J58" s="65" t="e">
        <f t="shared" si="2"/>
        <v>#DIV/0!</v>
      </c>
      <c r="K58" s="54">
        <f>(D58*100)/$D$71</f>
        <v>0.15292405761004829</v>
      </c>
    </row>
    <row r="59" spans="1:11" ht="15" thickBot="1" x14ac:dyDescent="0.4">
      <c r="A59" s="119"/>
      <c r="B59" s="26" t="s">
        <v>48</v>
      </c>
      <c r="C59" s="17">
        <v>0</v>
      </c>
      <c r="D59" s="17">
        <v>0</v>
      </c>
      <c r="E59" s="34">
        <v>0</v>
      </c>
      <c r="F59" s="34">
        <f t="shared" si="4"/>
        <v>0</v>
      </c>
      <c r="G59" s="34">
        <v>0</v>
      </c>
      <c r="H59" s="32" t="e">
        <f t="shared" si="1"/>
        <v>#DIV/0!</v>
      </c>
      <c r="I59" s="21" t="e">
        <f t="shared" si="2"/>
        <v>#DIV/0!</v>
      </c>
      <c r="J59" s="33" t="e">
        <f t="shared" si="2"/>
        <v>#DIV/0!</v>
      </c>
      <c r="K59" s="22">
        <f>(D59*100)/$D$71</f>
        <v>0</v>
      </c>
    </row>
    <row r="60" spans="1:11" ht="15" thickBot="1" x14ac:dyDescent="0.4">
      <c r="A60" s="114">
        <v>123</v>
      </c>
      <c r="B60" s="55" t="s">
        <v>15</v>
      </c>
      <c r="C60" s="56">
        <f>SUM(C61:C64)</f>
        <v>150000</v>
      </c>
      <c r="D60" s="56">
        <f>SUM(D61:D64)</f>
        <v>627861.35</v>
      </c>
      <c r="E60" s="64">
        <f>SUM(E61:E64)</f>
        <v>419939.35</v>
      </c>
      <c r="F60" s="64">
        <f>SUM(F61:F64)</f>
        <v>207922</v>
      </c>
      <c r="G60" s="64">
        <f>SUM(G61:G64)</f>
        <v>419293.64999999997</v>
      </c>
      <c r="H60" s="57"/>
      <c r="I60" s="57"/>
      <c r="J60" s="57"/>
      <c r="K60" s="62"/>
    </row>
    <row r="61" spans="1:11" x14ac:dyDescent="0.35">
      <c r="A61" s="115"/>
      <c r="B61" s="59" t="s">
        <v>47</v>
      </c>
      <c r="C61" s="60">
        <v>100000</v>
      </c>
      <c r="D61" s="60">
        <v>100000</v>
      </c>
      <c r="E61" s="80">
        <v>0</v>
      </c>
      <c r="F61" s="80">
        <f t="shared" si="4"/>
        <v>100000</v>
      </c>
      <c r="G61" s="83">
        <v>0</v>
      </c>
      <c r="H61" s="52">
        <f t="shared" si="1"/>
        <v>0</v>
      </c>
      <c r="I61" s="53">
        <f t="shared" si="2"/>
        <v>100</v>
      </c>
      <c r="J61" s="65" t="e">
        <f t="shared" si="2"/>
        <v>#DIV/0!</v>
      </c>
      <c r="K61" s="54">
        <f>(D61*100)/$D$71</f>
        <v>0.15292405761004829</v>
      </c>
    </row>
    <row r="62" spans="1:11" x14ac:dyDescent="0.35">
      <c r="A62" s="115"/>
      <c r="B62" s="92" t="s">
        <v>42</v>
      </c>
      <c r="C62" s="93">
        <v>0</v>
      </c>
      <c r="D62" s="93">
        <v>189431.35</v>
      </c>
      <c r="E62" s="94">
        <v>189431.35</v>
      </c>
      <c r="F62" s="80">
        <f t="shared" si="4"/>
        <v>0</v>
      </c>
      <c r="G62" s="95">
        <v>189431.34</v>
      </c>
      <c r="H62" s="52">
        <f t="shared" si="1"/>
        <v>100</v>
      </c>
      <c r="I62" s="53">
        <f t="shared" si="2"/>
        <v>0</v>
      </c>
      <c r="J62" s="65">
        <f t="shared" si="2"/>
        <v>99.999994721042739</v>
      </c>
      <c r="K62" s="54">
        <f>(D62*100)/$D$71</f>
        <v>0.28968610680549223</v>
      </c>
    </row>
    <row r="63" spans="1:11" x14ac:dyDescent="0.35">
      <c r="A63" s="115"/>
      <c r="B63" s="92" t="s">
        <v>66</v>
      </c>
      <c r="C63" s="93"/>
      <c r="D63" s="93">
        <v>288430</v>
      </c>
      <c r="E63" s="94">
        <v>180508</v>
      </c>
      <c r="F63" s="80">
        <f t="shared" si="4"/>
        <v>107922</v>
      </c>
      <c r="G63" s="95">
        <v>180431.27</v>
      </c>
      <c r="H63" s="52">
        <f t="shared" si="1"/>
        <v>62.582949069098227</v>
      </c>
      <c r="I63" s="53">
        <f t="shared" si="2"/>
        <v>37.41705093090178</v>
      </c>
      <c r="J63" s="65">
        <f t="shared" si="2"/>
        <v>99.957492188711853</v>
      </c>
      <c r="K63" s="54">
        <f>(D63*100)/$D$71</f>
        <v>0.44107885936466229</v>
      </c>
    </row>
    <row r="64" spans="1:11" ht="15" thickBot="1" x14ac:dyDescent="0.4">
      <c r="A64" s="116"/>
      <c r="B64" s="26" t="s">
        <v>48</v>
      </c>
      <c r="C64" s="17">
        <v>50000</v>
      </c>
      <c r="D64" s="17">
        <v>50000</v>
      </c>
      <c r="E64" s="34">
        <v>50000</v>
      </c>
      <c r="F64" s="34">
        <f t="shared" si="4"/>
        <v>0</v>
      </c>
      <c r="G64" s="18">
        <v>49431.040000000001</v>
      </c>
      <c r="H64" s="21">
        <f t="shared" si="1"/>
        <v>100</v>
      </c>
      <c r="I64" s="21">
        <f t="shared" si="2"/>
        <v>0</v>
      </c>
      <c r="J64" s="33">
        <f t="shared" si="2"/>
        <v>98.862079999999992</v>
      </c>
      <c r="K64" s="22">
        <f>(D64*100)/$D$71</f>
        <v>7.6462028805024146E-2</v>
      </c>
    </row>
    <row r="65" spans="1:11" ht="15" thickBot="1" x14ac:dyDescent="0.4">
      <c r="A65" s="114">
        <v>117</v>
      </c>
      <c r="B65" s="55" t="s">
        <v>16</v>
      </c>
      <c r="C65" s="56">
        <f>SUM(C66:C67)</f>
        <v>2500000</v>
      </c>
      <c r="D65" s="64">
        <f>SUM(D66:D67)</f>
        <v>2500000</v>
      </c>
      <c r="E65" s="64">
        <f>SUM(E66:E67)</f>
        <v>0</v>
      </c>
      <c r="F65" s="64">
        <f t="shared" ref="F65:G65" si="13">SUM(F66:F67)</f>
        <v>2500000</v>
      </c>
      <c r="G65" s="64">
        <f t="shared" si="13"/>
        <v>0</v>
      </c>
      <c r="H65" s="57"/>
      <c r="I65" s="57"/>
      <c r="J65" s="57"/>
      <c r="K65" s="62"/>
    </row>
    <row r="66" spans="1:11" x14ac:dyDescent="0.35">
      <c r="A66" s="115"/>
      <c r="B66" s="47" t="s">
        <v>42</v>
      </c>
      <c r="C66" s="84">
        <v>0</v>
      </c>
      <c r="D66" s="48">
        <v>0</v>
      </c>
      <c r="E66" s="85">
        <v>0</v>
      </c>
      <c r="F66" s="80">
        <f t="shared" si="4"/>
        <v>0</v>
      </c>
      <c r="G66" s="85">
        <v>0</v>
      </c>
      <c r="H66" s="53" t="e">
        <f t="shared" si="1"/>
        <v>#DIV/0!</v>
      </c>
      <c r="I66" s="53" t="e">
        <f t="shared" si="2"/>
        <v>#DIV/0!</v>
      </c>
      <c r="J66" s="65" t="e">
        <f t="shared" si="2"/>
        <v>#DIV/0!</v>
      </c>
      <c r="K66" s="54">
        <f>(D66*100)/$D$71</f>
        <v>0</v>
      </c>
    </row>
    <row r="67" spans="1:11" ht="15" thickBot="1" x14ac:dyDescent="0.4">
      <c r="A67" s="116"/>
      <c r="B67" s="36" t="s">
        <v>47</v>
      </c>
      <c r="C67" s="17">
        <v>2500000</v>
      </c>
      <c r="D67" s="17">
        <v>2500000</v>
      </c>
      <c r="E67" s="34">
        <v>0</v>
      </c>
      <c r="F67" s="19">
        <f t="shared" si="4"/>
        <v>2500000</v>
      </c>
      <c r="G67" s="34">
        <v>0</v>
      </c>
      <c r="H67" s="32">
        <f t="shared" si="1"/>
        <v>0</v>
      </c>
      <c r="I67" s="37">
        <f t="shared" si="2"/>
        <v>100</v>
      </c>
      <c r="J67" s="33" t="e">
        <f t="shared" si="2"/>
        <v>#DIV/0!</v>
      </c>
      <c r="K67" s="22">
        <f>(D67*100)/$D$71</f>
        <v>3.8231014402512069</v>
      </c>
    </row>
    <row r="68" spans="1:11" ht="15" thickBot="1" x14ac:dyDescent="0.4">
      <c r="A68" s="114">
        <v>750</v>
      </c>
      <c r="B68" s="55" t="s">
        <v>34</v>
      </c>
      <c r="C68" s="81">
        <f>SUM(C69:C70)</f>
        <v>300000</v>
      </c>
      <c r="D68" s="82">
        <f>SUM(D69:D70)</f>
        <v>300000</v>
      </c>
      <c r="E68" s="56">
        <f>SUM(E69:E70)</f>
        <v>35717.43</v>
      </c>
      <c r="F68" s="56">
        <f t="shared" ref="F68:G68" si="14">SUM(F69:F70)</f>
        <v>264282.57</v>
      </c>
      <c r="G68" s="64">
        <f t="shared" si="14"/>
        <v>20052.8</v>
      </c>
      <c r="H68" s="89"/>
      <c r="I68" s="89"/>
      <c r="J68" s="90"/>
      <c r="K68" s="62"/>
    </row>
    <row r="69" spans="1:11" x14ac:dyDescent="0.35">
      <c r="A69" s="115"/>
      <c r="B69" s="86" t="s">
        <v>51</v>
      </c>
      <c r="C69" s="87">
        <v>100000</v>
      </c>
      <c r="D69" s="87">
        <v>100000</v>
      </c>
      <c r="E69" s="88">
        <v>35717.43</v>
      </c>
      <c r="F69" s="50">
        <f t="shared" si="4"/>
        <v>64282.57</v>
      </c>
      <c r="G69" s="51">
        <v>20052.8</v>
      </c>
      <c r="H69" s="53">
        <f t="shared" si="1"/>
        <v>35.71743</v>
      </c>
      <c r="I69" s="53">
        <f t="shared" si="2"/>
        <v>64.282569999999993</v>
      </c>
      <c r="J69" s="65">
        <f t="shared" si="2"/>
        <v>56.14289717933233</v>
      </c>
      <c r="K69" s="54">
        <f>(D69*100)/$D$71</f>
        <v>0.15292405761004829</v>
      </c>
    </row>
    <row r="70" spans="1:11" ht="15" thickBot="1" x14ac:dyDescent="0.4">
      <c r="A70" s="116"/>
      <c r="B70" s="26" t="s">
        <v>47</v>
      </c>
      <c r="C70" s="17">
        <v>200000</v>
      </c>
      <c r="D70" s="17">
        <v>200000</v>
      </c>
      <c r="E70" s="34">
        <v>0</v>
      </c>
      <c r="F70" s="19">
        <f t="shared" si="4"/>
        <v>200000</v>
      </c>
      <c r="G70" s="35">
        <v>0</v>
      </c>
      <c r="H70" s="32">
        <f t="shared" si="1"/>
        <v>0</v>
      </c>
      <c r="I70" s="21">
        <f t="shared" si="2"/>
        <v>100</v>
      </c>
      <c r="J70" s="33" t="e">
        <f t="shared" si="2"/>
        <v>#DIV/0!</v>
      </c>
      <c r="K70" s="22">
        <f>SUM(D70/D71)*100</f>
        <v>0.30584811522009658</v>
      </c>
    </row>
    <row r="71" spans="1:11" ht="15" thickBot="1" x14ac:dyDescent="0.4">
      <c r="A71" s="38" t="s">
        <v>35</v>
      </c>
      <c r="B71" s="39" t="s">
        <v>20</v>
      </c>
      <c r="C71" s="40">
        <f>SUM(C9+C12,C15,C18,C23,C28,C33,C35,C37,C41,C44,C47,C52,C57,C60,C65+C68)</f>
        <v>63784755</v>
      </c>
      <c r="D71" s="40">
        <f>SUM(D9+D12,D15,D18,D23,D28,D33,D35,D37,D41,D44,D47,D52,D57,D60,D65+D68)</f>
        <v>65391934.770000003</v>
      </c>
      <c r="E71" s="40">
        <f>SUM(E9+E12,E15,E18,E23,E28,E33,E35,E37,E41,E44,E47,E52,E57,E60,E65+E68)</f>
        <v>55986013.069999993</v>
      </c>
      <c r="F71" s="40">
        <f>SUM(F9+F12,F15,F18,F23,F28,F33,F35,F37,F41,F44,F47,F52,F57,F60,F65+F68)</f>
        <v>9405921.7000000011</v>
      </c>
      <c r="G71" s="40">
        <f>SUM(G9+G12,G15,G18,G23,G28,G33,G35,G37,G41,G44,G47,G52,G57,G60,G65+G68)</f>
        <v>27788333.640000004</v>
      </c>
      <c r="H71" s="41">
        <f t="shared" si="1"/>
        <v>85.616082880735959</v>
      </c>
      <c r="I71" s="41">
        <f t="shared" si="2"/>
        <v>14.383917119264034</v>
      </c>
      <c r="J71" s="41">
        <f t="shared" si="2"/>
        <v>49.634421378168</v>
      </c>
      <c r="K71" s="42">
        <f>SUM(K9:K70)</f>
        <v>100.00000000000004</v>
      </c>
    </row>
    <row r="72" spans="1:11" x14ac:dyDescent="0.35">
      <c r="A72" s="1"/>
      <c r="B72" s="15" t="s">
        <v>68</v>
      </c>
      <c r="C72" s="1"/>
    </row>
    <row r="73" spans="1:11" x14ac:dyDescent="0.35">
      <c r="A73" s="1"/>
      <c r="B73" s="15" t="s">
        <v>37</v>
      </c>
      <c r="C73" s="1"/>
      <c r="E73" t="s">
        <v>36</v>
      </c>
    </row>
    <row r="74" spans="1:11" x14ac:dyDescent="0.35">
      <c r="A74" s="44"/>
      <c r="B74" s="45" t="s">
        <v>40</v>
      </c>
      <c r="C74" s="44"/>
      <c r="D74" s="44"/>
      <c r="E74" s="44"/>
      <c r="F74" s="44"/>
      <c r="G74" s="44"/>
      <c r="H74" s="44"/>
      <c r="I74" s="44"/>
      <c r="J74" s="44"/>
      <c r="K74" s="44"/>
    </row>
  </sheetData>
  <mergeCells count="29">
    <mergeCell ref="A68:A70"/>
    <mergeCell ref="A44:A46"/>
    <mergeCell ref="A47:A51"/>
    <mergeCell ref="A52:A56"/>
    <mergeCell ref="A57:A59"/>
    <mergeCell ref="A60:A64"/>
    <mergeCell ref="A65:A67"/>
    <mergeCell ref="A41:A43"/>
    <mergeCell ref="F7:F8"/>
    <mergeCell ref="G7:G8"/>
    <mergeCell ref="A9:A11"/>
    <mergeCell ref="A12:A14"/>
    <mergeCell ref="A15:A17"/>
    <mergeCell ref="A18:A22"/>
    <mergeCell ref="A23:A27"/>
    <mergeCell ref="A28:A32"/>
    <mergeCell ref="A33:A34"/>
    <mergeCell ref="A35:A36"/>
    <mergeCell ref="A37:A40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E895-2D7F-4118-8AB9-80B04B8E97AD}">
  <dimension ref="A1:K76"/>
  <sheetViews>
    <sheetView topLeftCell="A10" workbookViewId="0">
      <selection activeCell="B78" sqref="B78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70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48504574.57</v>
      </c>
      <c r="F9" s="56">
        <f>SUM(F10:F11)</f>
        <v>1035425.4299999997</v>
      </c>
      <c r="G9" s="56">
        <f>SUM(G10:G11)</f>
        <v>26223419.050000001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(D10*100)/$D$73</f>
        <v>0.15011133255413131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48503574.57</v>
      </c>
      <c r="F11" s="19">
        <f>SUM(D11-E11)</f>
        <v>936425.4299999997</v>
      </c>
      <c r="G11" s="20">
        <v>26223419.050000001</v>
      </c>
      <c r="H11" s="21">
        <f>SUM(E11/D11*100)</f>
        <v>98.105935618932037</v>
      </c>
      <c r="I11" s="21">
        <f>SUM(F11/D11*100)</f>
        <v>1.8940643810679607</v>
      </c>
      <c r="J11" s="21">
        <f>SUM(G11/E11*100)</f>
        <v>54.064920539319338</v>
      </c>
      <c r="K11" s="22">
        <f>(D11*100)/$D$73</f>
        <v>74.215042814762526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924347.25</v>
      </c>
      <c r="F12" s="56">
        <f t="shared" ref="F12:G12" si="0">SUM(F13:F14)</f>
        <v>295652.75</v>
      </c>
      <c r="G12" s="56">
        <f t="shared" si="0"/>
        <v>726939.86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924347.25</v>
      </c>
      <c r="F13" s="50">
        <f>SUM(D13-E13)</f>
        <v>295652.75</v>
      </c>
      <c r="G13" s="51">
        <v>726939.86</v>
      </c>
      <c r="H13" s="53">
        <f t="shared" ref="H13:H73" si="1">SUM(E13/D13*100)</f>
        <v>75.766168032786879</v>
      </c>
      <c r="I13" s="53">
        <f t="shared" ref="I13:J73" si="2">SUM(F13/D13*100)</f>
        <v>24.233831967213114</v>
      </c>
      <c r="J13" s="53">
        <f>SUM(G13/E13*100)</f>
        <v>78.643589841371835</v>
      </c>
      <c r="K13" s="54">
        <f>(D13*100)/$D$73</f>
        <v>1.8313582571604021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(D14*100)/$D$73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110501.14</v>
      </c>
      <c r="F15" s="56">
        <f t="shared" ref="F15:G15" si="3">SUM(F16:F17)</f>
        <v>489498.86</v>
      </c>
      <c r="G15" s="56">
        <f t="shared" si="3"/>
        <v>77878.679999999993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2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(D16*100)/$D$73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110501.14</v>
      </c>
      <c r="F17" s="19">
        <f t="shared" si="4"/>
        <v>489498.86</v>
      </c>
      <c r="G17" s="20">
        <v>77878.679999999993</v>
      </c>
      <c r="H17" s="21">
        <f t="shared" si="1"/>
        <v>18.416856666666668</v>
      </c>
      <c r="I17" s="21">
        <f t="shared" si="2"/>
        <v>81.583143333333325</v>
      </c>
      <c r="J17" s="21">
        <f t="shared" si="2"/>
        <v>70.477716338492073</v>
      </c>
      <c r="K17" s="22">
        <f>(D17*100)/$D$73</f>
        <v>0.90066799532478792</v>
      </c>
    </row>
    <row r="18" spans="1:11" ht="15" thickBot="1" x14ac:dyDescent="0.4">
      <c r="A18" s="114">
        <v>49</v>
      </c>
      <c r="B18" s="63" t="s">
        <v>30</v>
      </c>
      <c r="C18" s="64">
        <f>SUM(C19:C22)</f>
        <v>5020170</v>
      </c>
      <c r="D18" s="56">
        <f>SUM(D19:D22)</f>
        <v>6033410.4199999999</v>
      </c>
      <c r="E18" s="56">
        <f>SUM(E19:E22)</f>
        <v>5913042.2599999998</v>
      </c>
      <c r="F18" s="56">
        <f>SUM(F19:F22)</f>
        <v>120368.16000000027</v>
      </c>
      <c r="G18" s="56">
        <f>SUM(G19:G22)</f>
        <v>5036798.28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3560452.8</v>
      </c>
      <c r="F19" s="50">
        <f t="shared" si="4"/>
        <v>59457.200000000186</v>
      </c>
      <c r="G19" s="51">
        <v>2979303.13</v>
      </c>
      <c r="H19" s="53">
        <f t="shared" si="1"/>
        <v>98.357495075844426</v>
      </c>
      <c r="I19" s="53">
        <f t="shared" si="2"/>
        <v>1.642504924155578</v>
      </c>
      <c r="J19" s="53">
        <f t="shared" si="2"/>
        <v>83.677647123983775</v>
      </c>
      <c r="K19" s="54">
        <f>(D19*100)/$D$73</f>
        <v>5.4338951382602545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>
        <v>0</v>
      </c>
      <c r="F20" s="19">
        <f t="shared" si="4"/>
        <v>260</v>
      </c>
      <c r="G20" s="20">
        <v>0</v>
      </c>
      <c r="H20" s="21">
        <f t="shared" si="1"/>
        <v>0</v>
      </c>
      <c r="I20" s="21">
        <f t="shared" si="2"/>
        <v>100</v>
      </c>
      <c r="J20" s="21" t="e">
        <f t="shared" si="2"/>
        <v>#DIV/0!</v>
      </c>
      <c r="K20" s="22">
        <f>(D20*100)/$D$73</f>
        <v>3.902894646407414E-4</v>
      </c>
    </row>
    <row r="21" spans="1:11" ht="15" thickBot="1" x14ac:dyDescent="0.4">
      <c r="A21" s="115"/>
      <c r="B21" s="66" t="s">
        <v>66</v>
      </c>
      <c r="C21" s="67"/>
      <c r="D21" s="67">
        <v>1013240.42</v>
      </c>
      <c r="E21" s="91">
        <v>1005736.73</v>
      </c>
      <c r="F21" s="19">
        <f t="shared" si="4"/>
        <v>7503.6900000000605</v>
      </c>
      <c r="G21" s="91">
        <v>835298.04</v>
      </c>
      <c r="H21" s="21">
        <f t="shared" si="1"/>
        <v>99.259436373452218</v>
      </c>
      <c r="I21" s="21">
        <f t="shared" si="2"/>
        <v>0.74056362654779007</v>
      </c>
      <c r="J21" s="21">
        <f t="shared" si="2"/>
        <v>83.053349359131005</v>
      </c>
      <c r="K21" s="22">
        <f>(D21*100)/$D$73</f>
        <v>1.5209886964390769</v>
      </c>
    </row>
    <row r="22" spans="1:11" ht="15" thickBot="1" x14ac:dyDescent="0.4">
      <c r="A22" s="116"/>
      <c r="B22" s="66" t="s">
        <v>44</v>
      </c>
      <c r="C22" s="67">
        <v>1400000</v>
      </c>
      <c r="D22" s="67">
        <v>1400000</v>
      </c>
      <c r="E22" s="91">
        <v>1346852.73</v>
      </c>
      <c r="F22" s="69">
        <f t="shared" si="4"/>
        <v>53147.270000000019</v>
      </c>
      <c r="G22" s="91">
        <v>1222197.1100000001</v>
      </c>
      <c r="H22" s="21">
        <f t="shared" si="1"/>
        <v>96.203766428571427</v>
      </c>
      <c r="I22" s="21">
        <f t="shared" si="2"/>
        <v>3.7962335714285729</v>
      </c>
      <c r="J22" s="21">
        <f t="shared" si="2"/>
        <v>90.744673324454723</v>
      </c>
      <c r="K22" s="74">
        <f>(D22*100)/$D$73</f>
        <v>2.1015586557578385</v>
      </c>
    </row>
    <row r="23" spans="1:11" ht="15" thickBot="1" x14ac:dyDescent="0.4">
      <c r="A23" s="114">
        <v>124</v>
      </c>
      <c r="B23" s="55" t="s">
        <v>31</v>
      </c>
      <c r="C23" s="64">
        <f>SUM(C24:C27)</f>
        <v>904884</v>
      </c>
      <c r="D23" s="56">
        <f>SUM(D24:D27)</f>
        <v>1004884</v>
      </c>
      <c r="E23" s="56">
        <f>SUM(E24:E27)</f>
        <v>388781.32</v>
      </c>
      <c r="F23" s="56">
        <f>SUM(F24:F27)</f>
        <v>616102.67999999993</v>
      </c>
      <c r="G23" s="64">
        <f>SUM(G24:G27)</f>
        <v>295396.45</v>
      </c>
      <c r="H23" s="57"/>
      <c r="I23" s="57"/>
      <c r="J23" s="57"/>
      <c r="K23" s="62"/>
    </row>
    <row r="24" spans="1:11" x14ac:dyDescent="0.35">
      <c r="A24" s="115"/>
      <c r="B24" s="59" t="s">
        <v>44</v>
      </c>
      <c r="C24" s="60">
        <v>300000</v>
      </c>
      <c r="D24" s="60">
        <v>300000</v>
      </c>
      <c r="E24" s="51">
        <v>298124.32</v>
      </c>
      <c r="F24" s="50">
        <f t="shared" si="4"/>
        <v>1875.679999999993</v>
      </c>
      <c r="G24" s="51">
        <v>280909.45</v>
      </c>
      <c r="H24" s="53">
        <f t="shared" si="1"/>
        <v>99.374773333333337</v>
      </c>
      <c r="I24" s="53">
        <f t="shared" si="2"/>
        <v>0.62522666666666427</v>
      </c>
      <c r="J24" s="65">
        <f t="shared" si="2"/>
        <v>94.225606954843528</v>
      </c>
      <c r="K24" s="54">
        <f>(D24*100)/$D$73</f>
        <v>0.45033399766239396</v>
      </c>
    </row>
    <row r="25" spans="1:11" ht="15" thickBot="1" x14ac:dyDescent="0.4">
      <c r="A25" s="115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(D25*100)/$D$73</f>
        <v>0.60044533021652524</v>
      </c>
    </row>
    <row r="26" spans="1:11" ht="15" thickBot="1" x14ac:dyDescent="0.4">
      <c r="A26" s="115"/>
      <c r="B26" s="66" t="s">
        <v>66</v>
      </c>
      <c r="C26" s="67"/>
      <c r="D26" s="67">
        <v>100000</v>
      </c>
      <c r="E26" s="91">
        <v>18000</v>
      </c>
      <c r="F26" s="19">
        <f t="shared" si="4"/>
        <v>82000</v>
      </c>
      <c r="G26" s="20">
        <v>0</v>
      </c>
      <c r="H26" s="32">
        <f t="shared" si="1"/>
        <v>18</v>
      </c>
      <c r="I26" s="21">
        <f t="shared" si="2"/>
        <v>82</v>
      </c>
      <c r="J26" s="33">
        <f t="shared" si="2"/>
        <v>0</v>
      </c>
      <c r="K26" s="22">
        <f>(D26*100)/$D$73</f>
        <v>0.15011133255413131</v>
      </c>
    </row>
    <row r="27" spans="1:11" ht="15" thickBot="1" x14ac:dyDescent="0.4">
      <c r="A27" s="116"/>
      <c r="B27" s="66" t="s">
        <v>50</v>
      </c>
      <c r="C27" s="67">
        <v>204884</v>
      </c>
      <c r="D27" s="67">
        <v>204884</v>
      </c>
      <c r="E27" s="91">
        <v>72657</v>
      </c>
      <c r="F27" s="69">
        <f t="shared" si="4"/>
        <v>132227</v>
      </c>
      <c r="G27" s="91">
        <v>14487</v>
      </c>
      <c r="H27" s="32">
        <f t="shared" si="1"/>
        <v>35.462505612932191</v>
      </c>
      <c r="I27" s="21">
        <f t="shared" si="2"/>
        <v>64.537494387067809</v>
      </c>
      <c r="J27" s="33">
        <f t="shared" si="2"/>
        <v>19.938890953383705</v>
      </c>
      <c r="K27" s="74">
        <f>(D27*100)/$D$73</f>
        <v>0.30755410259020638</v>
      </c>
    </row>
    <row r="28" spans="1:11" ht="15" thickBot="1" x14ac:dyDescent="0.4">
      <c r="A28" s="114">
        <v>120</v>
      </c>
      <c r="B28" s="55" t="s">
        <v>24</v>
      </c>
      <c r="C28" s="64">
        <f>SUM(C29:C32)</f>
        <v>305090</v>
      </c>
      <c r="D28" s="56">
        <f>SUM(D29:D32)</f>
        <v>426923</v>
      </c>
      <c r="E28" s="56">
        <f>SUM(E29:E32)</f>
        <v>80382.570000000007</v>
      </c>
      <c r="F28" s="56">
        <f t="shared" ref="F28:G28" si="5">SUM(F29:F32)</f>
        <v>346540.43</v>
      </c>
      <c r="G28" s="64">
        <f t="shared" si="5"/>
        <v>14521.710000000001</v>
      </c>
      <c r="H28" s="57"/>
      <c r="I28" s="57"/>
      <c r="J28" s="57"/>
      <c r="K28" s="62"/>
    </row>
    <row r="29" spans="1:11" x14ac:dyDescent="0.35">
      <c r="A29" s="115"/>
      <c r="B29" s="59" t="s">
        <v>47</v>
      </c>
      <c r="C29" s="60">
        <v>300000</v>
      </c>
      <c r="D29" s="60">
        <v>300000</v>
      </c>
      <c r="E29" s="51">
        <v>37817.57</v>
      </c>
      <c r="F29" s="50">
        <f t="shared" si="4"/>
        <v>262182.43</v>
      </c>
      <c r="G29" s="51">
        <v>13957.77</v>
      </c>
      <c r="H29" s="52">
        <f t="shared" si="1"/>
        <v>12.605856666666668</v>
      </c>
      <c r="I29" s="53">
        <f t="shared" si="2"/>
        <v>87.394143333333332</v>
      </c>
      <c r="J29" s="65">
        <f t="shared" si="2"/>
        <v>36.908161999832359</v>
      </c>
      <c r="K29" s="54">
        <f>(D29*100)/$D$73</f>
        <v>0.45033399766239396</v>
      </c>
    </row>
    <row r="30" spans="1:11" x14ac:dyDescent="0.35">
      <c r="A30" s="115"/>
      <c r="B30" s="59" t="s">
        <v>69</v>
      </c>
      <c r="C30" s="60"/>
      <c r="D30" s="60">
        <v>121833</v>
      </c>
      <c r="E30" s="51">
        <v>42565</v>
      </c>
      <c r="F30" s="50">
        <f t="shared" si="4"/>
        <v>79268</v>
      </c>
      <c r="G30" s="51">
        <v>563.94000000000005</v>
      </c>
      <c r="H30" s="52">
        <f t="shared" si="1"/>
        <v>34.937168090747171</v>
      </c>
      <c r="I30" s="53">
        <v>0</v>
      </c>
      <c r="J30" s="65">
        <f t="shared" si="2"/>
        <v>1.324891342652414</v>
      </c>
      <c r="K30" s="54">
        <f>(D30*100)/$D$73</f>
        <v>0.18288513979067481</v>
      </c>
    </row>
    <row r="31" spans="1:11" x14ac:dyDescent="0.35">
      <c r="A31" s="115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(D31*100)/$D$73</f>
        <v>1.5011133255413132E-3</v>
      </c>
    </row>
    <row r="32" spans="1:11" ht="15" thickBot="1" x14ac:dyDescent="0.4">
      <c r="A32" s="116"/>
      <c r="B32" s="26" t="s">
        <v>42</v>
      </c>
      <c r="C32" s="17">
        <v>4090</v>
      </c>
      <c r="D32" s="17">
        <v>4090</v>
      </c>
      <c r="E32" s="20">
        <v>0</v>
      </c>
      <c r="F32" s="34">
        <f t="shared" si="4"/>
        <v>4090</v>
      </c>
      <c r="G32" s="20">
        <v>0</v>
      </c>
      <c r="H32" s="32">
        <f t="shared" si="1"/>
        <v>0</v>
      </c>
      <c r="I32" s="21">
        <f t="shared" si="2"/>
        <v>100</v>
      </c>
      <c r="J32" s="33" t="e">
        <f t="shared" si="2"/>
        <v>#DIV/0!</v>
      </c>
      <c r="K32" s="22">
        <f>(D32*100)/$D$73</f>
        <v>6.1395535014639709E-3</v>
      </c>
    </row>
    <row r="33" spans="1:11" ht="15" thickBot="1" x14ac:dyDescent="0.4">
      <c r="A33" s="114">
        <v>125</v>
      </c>
      <c r="B33" s="55" t="s">
        <v>23</v>
      </c>
      <c r="C33" s="56">
        <f>SUM(C34)</f>
        <v>100000</v>
      </c>
      <c r="D33" s="56">
        <f>SUM(D34)</f>
        <v>100000</v>
      </c>
      <c r="E33" s="56">
        <f>SUM(E34)</f>
        <v>0</v>
      </c>
      <c r="F33" s="75">
        <f t="shared" si="4"/>
        <v>100000</v>
      </c>
      <c r="G33" s="56">
        <f t="shared" ref="G33" si="6">SUM(G34)</f>
        <v>0</v>
      </c>
      <c r="H33" s="57"/>
      <c r="I33" s="57"/>
      <c r="J33" s="57"/>
      <c r="K33" s="62"/>
    </row>
    <row r="34" spans="1:11" ht="15" thickBot="1" x14ac:dyDescent="0.4">
      <c r="A34" s="116"/>
      <c r="B34" s="66" t="s">
        <v>47</v>
      </c>
      <c r="C34" s="67">
        <v>100000</v>
      </c>
      <c r="D34" s="67">
        <v>100000</v>
      </c>
      <c r="E34" s="68">
        <v>0</v>
      </c>
      <c r="F34" s="69">
        <f t="shared" si="4"/>
        <v>100000</v>
      </c>
      <c r="G34" s="70">
        <v>0</v>
      </c>
      <c r="H34" s="71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(D34*100)/$D$73</f>
        <v>0.15011133255413131</v>
      </c>
    </row>
    <row r="35" spans="1:11" ht="15" thickBot="1" x14ac:dyDescent="0.4">
      <c r="A35" s="114">
        <v>122</v>
      </c>
      <c r="B35" s="55" t="s">
        <v>8</v>
      </c>
      <c r="C35" s="61">
        <f>SUM(C36)</f>
        <v>300000</v>
      </c>
      <c r="D35" s="64">
        <f>SUM(D36)</f>
        <v>300000</v>
      </c>
      <c r="E35" s="64">
        <f>SUM(E36)</f>
        <v>0</v>
      </c>
      <c r="F35" s="78">
        <f t="shared" si="4"/>
        <v>300000</v>
      </c>
      <c r="G35" s="64">
        <f t="shared" ref="G35" si="7">SUM(G36)</f>
        <v>0</v>
      </c>
      <c r="H35" s="57"/>
      <c r="I35" s="57"/>
      <c r="J35" s="57"/>
      <c r="K35" s="62"/>
    </row>
    <row r="36" spans="1:11" ht="15" thickBot="1" x14ac:dyDescent="0.4">
      <c r="A36" s="116"/>
      <c r="B36" s="66" t="s">
        <v>47</v>
      </c>
      <c r="C36" s="67">
        <v>300000</v>
      </c>
      <c r="D36" s="67">
        <v>300000</v>
      </c>
      <c r="E36" s="76">
        <v>0</v>
      </c>
      <c r="F36" s="69">
        <f>SUM(D36-E36)</f>
        <v>300000</v>
      </c>
      <c r="G36" s="77">
        <v>0</v>
      </c>
      <c r="H36" s="72">
        <f t="shared" si="1"/>
        <v>0</v>
      </c>
      <c r="I36" s="72">
        <f t="shared" si="2"/>
        <v>100</v>
      </c>
      <c r="J36" s="73" t="e">
        <f t="shared" si="2"/>
        <v>#DIV/0!</v>
      </c>
      <c r="K36" s="74">
        <f>(D36*100)/$D$73</f>
        <v>0.45033399766239396</v>
      </c>
    </row>
    <row r="37" spans="1:11" ht="15" thickBot="1" x14ac:dyDescent="0.4">
      <c r="A37" s="117" t="s">
        <v>32</v>
      </c>
      <c r="B37" s="55" t="s">
        <v>9</v>
      </c>
      <c r="C37" s="64">
        <f>SUM(C38:C40)</f>
        <v>210000</v>
      </c>
      <c r="D37" s="64">
        <f>SUM(D38:D40)</f>
        <v>210000</v>
      </c>
      <c r="E37" s="64">
        <f>SUM(E38:E40)</f>
        <v>1605</v>
      </c>
      <c r="F37" s="64">
        <f t="shared" ref="F37:G37" si="8">SUM(F38:F40)</f>
        <v>208395</v>
      </c>
      <c r="G37" s="64">
        <f t="shared" si="8"/>
        <v>0</v>
      </c>
      <c r="H37" s="57"/>
      <c r="I37" s="57"/>
      <c r="J37" s="57"/>
      <c r="K37" s="62"/>
    </row>
    <row r="38" spans="1:11" x14ac:dyDescent="0.35">
      <c r="A38" s="118"/>
      <c r="B38" s="59" t="s">
        <v>47</v>
      </c>
      <c r="C38" s="60">
        <v>200000</v>
      </c>
      <c r="D38" s="60">
        <v>200000</v>
      </c>
      <c r="E38" s="51">
        <v>0</v>
      </c>
      <c r="F38" s="50">
        <f t="shared" si="4"/>
        <v>200000</v>
      </c>
      <c r="G38" s="79">
        <v>0</v>
      </c>
      <c r="H38" s="52">
        <f t="shared" si="1"/>
        <v>0</v>
      </c>
      <c r="I38" s="53">
        <f t="shared" si="2"/>
        <v>100</v>
      </c>
      <c r="J38" s="65" t="e">
        <f t="shared" si="2"/>
        <v>#DIV/0!</v>
      </c>
      <c r="K38" s="54">
        <f>(D38*100)/$D$73</f>
        <v>0.30022266510826262</v>
      </c>
    </row>
    <row r="39" spans="1:11" x14ac:dyDescent="0.35">
      <c r="A39" s="118"/>
      <c r="B39" s="3" t="s">
        <v>49</v>
      </c>
      <c r="C39" s="4">
        <v>10000</v>
      </c>
      <c r="D39" s="4">
        <v>10000</v>
      </c>
      <c r="E39" s="12">
        <v>1605</v>
      </c>
      <c r="F39" s="5">
        <f t="shared" si="4"/>
        <v>8395</v>
      </c>
      <c r="G39" s="7">
        <v>0</v>
      </c>
      <c r="H39" s="8">
        <f t="shared" si="1"/>
        <v>16.05</v>
      </c>
      <c r="I39" s="6">
        <f t="shared" si="2"/>
        <v>83.95</v>
      </c>
      <c r="J39" s="10">
        <f t="shared" si="2"/>
        <v>0</v>
      </c>
      <c r="K39" s="16">
        <f>(D39*100)/$D$73</f>
        <v>1.5011133255413131E-2</v>
      </c>
    </row>
    <row r="40" spans="1:11" ht="15" thickBot="1" x14ac:dyDescent="0.4">
      <c r="A40" s="119"/>
      <c r="B40" s="26" t="s">
        <v>42</v>
      </c>
      <c r="C40" s="17">
        <v>0</v>
      </c>
      <c r="D40" s="24">
        <v>0</v>
      </c>
      <c r="E40" s="20">
        <v>0</v>
      </c>
      <c r="F40" s="34">
        <f>SUM(D40-E40)</f>
        <v>0</v>
      </c>
      <c r="G40" s="35">
        <v>0</v>
      </c>
      <c r="H40" s="32" t="e">
        <f t="shared" si="1"/>
        <v>#DIV/0!</v>
      </c>
      <c r="I40" s="21" t="e">
        <f t="shared" si="2"/>
        <v>#DIV/0!</v>
      </c>
      <c r="J40" s="33" t="e">
        <f t="shared" si="2"/>
        <v>#DIV/0!</v>
      </c>
      <c r="K40" s="22">
        <f>(D40*100)/$D$73</f>
        <v>0</v>
      </c>
    </row>
    <row r="41" spans="1:11" ht="15" thickBot="1" x14ac:dyDescent="0.4">
      <c r="A41" s="114">
        <v>121</v>
      </c>
      <c r="B41" s="55" t="s">
        <v>10</v>
      </c>
      <c r="C41" s="81">
        <f>SUM(C42:C43)</f>
        <v>100000</v>
      </c>
      <c r="D41" s="56">
        <f>SUM(D42:D43)</f>
        <v>100000</v>
      </c>
      <c r="E41" s="56">
        <f>SUM(E42:E43)</f>
        <v>406</v>
      </c>
      <c r="F41" s="56">
        <f t="shared" ref="F41:G41" si="9">SUM(F42:F43)</f>
        <v>99594</v>
      </c>
      <c r="G41" s="64">
        <f t="shared" si="9"/>
        <v>0</v>
      </c>
      <c r="H41" s="57"/>
      <c r="I41" s="57"/>
      <c r="J41" s="57"/>
      <c r="K41" s="62"/>
    </row>
    <row r="42" spans="1:11" x14ac:dyDescent="0.35">
      <c r="A42" s="115"/>
      <c r="B42" s="59" t="s">
        <v>47</v>
      </c>
      <c r="C42" s="60">
        <v>50000</v>
      </c>
      <c r="D42" s="60">
        <v>50000</v>
      </c>
      <c r="E42" s="80">
        <v>0</v>
      </c>
      <c r="F42" s="50">
        <f t="shared" si="4"/>
        <v>50000</v>
      </c>
      <c r="G42" s="79">
        <v>0</v>
      </c>
      <c r="H42" s="52">
        <f t="shared" si="1"/>
        <v>0</v>
      </c>
      <c r="I42" s="53">
        <f t="shared" si="2"/>
        <v>100</v>
      </c>
      <c r="J42" s="65" t="e">
        <f t="shared" si="2"/>
        <v>#DIV/0!</v>
      </c>
      <c r="K42" s="54">
        <f>(D42*100)/$D$73</f>
        <v>7.5055666277065655E-2</v>
      </c>
    </row>
    <row r="43" spans="1:11" ht="15" thickBot="1" x14ac:dyDescent="0.4">
      <c r="A43" s="116"/>
      <c r="B43" s="26" t="s">
        <v>49</v>
      </c>
      <c r="C43" s="17">
        <v>50000</v>
      </c>
      <c r="D43" s="17">
        <v>50000</v>
      </c>
      <c r="E43" s="19">
        <v>406</v>
      </c>
      <c r="F43" s="19">
        <f t="shared" si="4"/>
        <v>49594</v>
      </c>
      <c r="G43" s="35">
        <v>0</v>
      </c>
      <c r="H43" s="21">
        <f t="shared" si="1"/>
        <v>0.81200000000000006</v>
      </c>
      <c r="I43" s="21">
        <f t="shared" si="2"/>
        <v>99.188000000000002</v>
      </c>
      <c r="J43" s="33">
        <f t="shared" si="2"/>
        <v>0</v>
      </c>
      <c r="K43" s="22">
        <f>(D43*100)/$D$73</f>
        <v>7.5055666277065655E-2</v>
      </c>
    </row>
    <row r="44" spans="1:11" ht="15" thickBot="1" x14ac:dyDescent="0.4">
      <c r="A44" s="114">
        <v>669</v>
      </c>
      <c r="B44" s="55" t="s">
        <v>11</v>
      </c>
      <c r="C44" s="81">
        <f>SUM(C45:C46)</f>
        <v>150000</v>
      </c>
      <c r="D44" s="56">
        <f>SUM(D45:D46)</f>
        <v>150000</v>
      </c>
      <c r="E44" s="56">
        <f>SUM(E45:E46)</f>
        <v>4728.84</v>
      </c>
      <c r="F44" s="56">
        <f t="shared" ref="F44:G44" si="10">SUM(F45:F46)</f>
        <v>145271.16</v>
      </c>
      <c r="G44" s="64">
        <f t="shared" si="10"/>
        <v>0</v>
      </c>
      <c r="H44" s="57"/>
      <c r="I44" s="57"/>
      <c r="J44" s="57"/>
      <c r="K44" s="62"/>
    </row>
    <row r="45" spans="1:11" x14ac:dyDescent="0.35">
      <c r="A45" s="115"/>
      <c r="B45" s="59" t="s">
        <v>47</v>
      </c>
      <c r="C45" s="60">
        <v>100000</v>
      </c>
      <c r="D45" s="60">
        <v>100000</v>
      </c>
      <c r="E45" s="80">
        <v>0</v>
      </c>
      <c r="F45" s="50">
        <f t="shared" si="4"/>
        <v>100000</v>
      </c>
      <c r="G45" s="79">
        <v>0</v>
      </c>
      <c r="H45" s="52">
        <f t="shared" si="1"/>
        <v>0</v>
      </c>
      <c r="I45" s="53">
        <f t="shared" si="2"/>
        <v>100</v>
      </c>
      <c r="J45" s="65" t="e">
        <f t="shared" si="2"/>
        <v>#DIV/0!</v>
      </c>
      <c r="K45" s="54">
        <f>(D45*100)/$D$73</f>
        <v>0.15011133255413131</v>
      </c>
    </row>
    <row r="46" spans="1:11" ht="15" thickBot="1" x14ac:dyDescent="0.4">
      <c r="A46" s="116"/>
      <c r="B46" s="26" t="s">
        <v>48</v>
      </c>
      <c r="C46" s="17">
        <v>50000</v>
      </c>
      <c r="D46" s="17">
        <v>50000</v>
      </c>
      <c r="E46" s="19">
        <v>4728.84</v>
      </c>
      <c r="F46" s="19">
        <f t="shared" si="4"/>
        <v>45271.16</v>
      </c>
      <c r="G46" s="35">
        <v>0</v>
      </c>
      <c r="H46" s="21">
        <f t="shared" si="1"/>
        <v>9.4576799999999999</v>
      </c>
      <c r="I46" s="21">
        <f t="shared" si="2"/>
        <v>90.542320000000004</v>
      </c>
      <c r="J46" s="33">
        <f t="shared" si="2"/>
        <v>0</v>
      </c>
      <c r="K46" s="22">
        <f>(D46*100)/$D$73</f>
        <v>7.5055666277065655E-2</v>
      </c>
    </row>
    <row r="47" spans="1:11" ht="15" thickBot="1" x14ac:dyDescent="0.4">
      <c r="A47" s="114">
        <v>86</v>
      </c>
      <c r="B47" s="55" t="s">
        <v>12</v>
      </c>
      <c r="C47" s="64">
        <f>SUM(C48:C51)</f>
        <v>750000</v>
      </c>
      <c r="D47" s="82">
        <f>SUM(D48:D51)</f>
        <v>850000</v>
      </c>
      <c r="E47" s="56">
        <f>SUM(E48:E51)</f>
        <v>101472.83</v>
      </c>
      <c r="F47" s="56">
        <f t="shared" ref="F47:G47" si="11">SUM(F48:F51)</f>
        <v>748527.17</v>
      </c>
      <c r="G47" s="64">
        <f t="shared" si="11"/>
        <v>73274.149999999994</v>
      </c>
      <c r="H47" s="57"/>
      <c r="I47" s="57"/>
      <c r="J47" s="57"/>
      <c r="K47" s="62"/>
    </row>
    <row r="48" spans="1:11" x14ac:dyDescent="0.35">
      <c r="A48" s="115"/>
      <c r="B48" s="59" t="s">
        <v>47</v>
      </c>
      <c r="C48" s="60">
        <v>600000</v>
      </c>
      <c r="D48" s="60">
        <v>600000</v>
      </c>
      <c r="E48" s="80">
        <v>0</v>
      </c>
      <c r="F48" s="50">
        <f t="shared" si="4"/>
        <v>600000</v>
      </c>
      <c r="G48" s="80">
        <v>0</v>
      </c>
      <c r="H48" s="52">
        <f t="shared" si="1"/>
        <v>0</v>
      </c>
      <c r="I48" s="53">
        <f t="shared" si="2"/>
        <v>100</v>
      </c>
      <c r="J48" s="65" t="e">
        <f t="shared" si="2"/>
        <v>#DIV/0!</v>
      </c>
      <c r="K48" s="54">
        <f>(D48*100)/$D$73</f>
        <v>0.90066799532478792</v>
      </c>
    </row>
    <row r="49" spans="1:11" x14ac:dyDescent="0.35">
      <c r="A49" s="115"/>
      <c r="B49" s="3" t="s">
        <v>42</v>
      </c>
      <c r="C49" s="11">
        <v>0</v>
      </c>
      <c r="D49" s="11">
        <v>0</v>
      </c>
      <c r="E49" s="9">
        <v>0</v>
      </c>
      <c r="F49" s="9">
        <f t="shared" si="4"/>
        <v>0</v>
      </c>
      <c r="G49" s="9">
        <v>0</v>
      </c>
      <c r="H49" s="6" t="e">
        <f t="shared" si="1"/>
        <v>#DIV/0!</v>
      </c>
      <c r="I49" s="6" t="e">
        <f t="shared" si="2"/>
        <v>#DIV/0!</v>
      </c>
      <c r="J49" s="10" t="e">
        <f t="shared" si="2"/>
        <v>#DIV/0!</v>
      </c>
      <c r="K49" s="16">
        <f>(D49*100)/$D$73</f>
        <v>0</v>
      </c>
    </row>
    <row r="50" spans="1:11" x14ac:dyDescent="0.35">
      <c r="A50" s="115"/>
      <c r="B50" s="96" t="s">
        <v>66</v>
      </c>
      <c r="C50" s="97"/>
      <c r="D50" s="97">
        <v>100000</v>
      </c>
      <c r="E50" s="98"/>
      <c r="F50" s="9">
        <f t="shared" si="4"/>
        <v>100000</v>
      </c>
      <c r="G50" s="9">
        <v>0</v>
      </c>
      <c r="H50" s="6">
        <f t="shared" si="1"/>
        <v>0</v>
      </c>
      <c r="I50" s="99">
        <f t="shared" si="2"/>
        <v>100</v>
      </c>
      <c r="J50" s="10" t="e">
        <f t="shared" si="2"/>
        <v>#DIV/0!</v>
      </c>
      <c r="K50" s="100">
        <f>(D50*100)/$D$73</f>
        <v>0.15011133255413131</v>
      </c>
    </row>
    <row r="51" spans="1:11" ht="15" thickBot="1" x14ac:dyDescent="0.4">
      <c r="A51" s="116"/>
      <c r="B51" s="26" t="s">
        <v>48</v>
      </c>
      <c r="C51" s="17">
        <v>150000</v>
      </c>
      <c r="D51" s="17">
        <v>150000</v>
      </c>
      <c r="E51" s="19">
        <v>101472.83</v>
      </c>
      <c r="F51" s="19">
        <f t="shared" si="4"/>
        <v>48527.17</v>
      </c>
      <c r="G51" s="34">
        <v>73274.149999999994</v>
      </c>
      <c r="H51" s="21">
        <f t="shared" si="1"/>
        <v>67.648553333333339</v>
      </c>
      <c r="I51" s="21">
        <f t="shared" si="2"/>
        <v>32.351446666666668</v>
      </c>
      <c r="J51" s="33">
        <f t="shared" si="2"/>
        <v>72.210610465875433</v>
      </c>
      <c r="K51" s="22">
        <f>(D51*100)/$D$73</f>
        <v>0.22516699883119698</v>
      </c>
    </row>
    <row r="52" spans="1:11" ht="15" thickBot="1" x14ac:dyDescent="0.4">
      <c r="A52" s="114">
        <v>85</v>
      </c>
      <c r="B52" s="55" t="s">
        <v>13</v>
      </c>
      <c r="C52" s="61">
        <f>SUM(C53:C57)</f>
        <v>1534611</v>
      </c>
      <c r="D52" s="56">
        <f>SUM(D53:D57)</f>
        <v>1754143.46</v>
      </c>
      <c r="E52" s="56">
        <f>SUM(E53:E57)</f>
        <v>354464.62</v>
      </c>
      <c r="F52" s="56">
        <f t="shared" ref="F52:G52" si="12">SUM(F53:F57)</f>
        <v>1432504.62</v>
      </c>
      <c r="G52" s="56">
        <f t="shared" si="12"/>
        <v>242689.71</v>
      </c>
      <c r="H52" s="57"/>
      <c r="I52" s="57"/>
      <c r="J52" s="57"/>
      <c r="K52" s="62"/>
    </row>
    <row r="53" spans="1:11" x14ac:dyDescent="0.35">
      <c r="A53" s="115"/>
      <c r="B53" s="59" t="s">
        <v>47</v>
      </c>
      <c r="C53" s="60">
        <v>1050000</v>
      </c>
      <c r="D53" s="60">
        <v>1050000</v>
      </c>
      <c r="E53" s="51">
        <v>0</v>
      </c>
      <c r="F53" s="50">
        <f t="shared" si="4"/>
        <v>1050000</v>
      </c>
      <c r="G53" s="51">
        <v>0</v>
      </c>
      <c r="H53" s="52">
        <f t="shared" si="1"/>
        <v>0</v>
      </c>
      <c r="I53" s="53">
        <f t="shared" si="2"/>
        <v>100</v>
      </c>
      <c r="J53" s="65" t="e">
        <f t="shared" si="2"/>
        <v>#DIV/0!</v>
      </c>
      <c r="K53" s="54">
        <f>(D53*100)/$D$73</f>
        <v>1.5761689918183788</v>
      </c>
    </row>
    <row r="54" spans="1:11" x14ac:dyDescent="0.35">
      <c r="A54" s="115"/>
      <c r="B54" s="59" t="s">
        <v>69</v>
      </c>
      <c r="C54" s="60"/>
      <c r="D54" s="60">
        <v>119532.46</v>
      </c>
      <c r="E54" s="51">
        <v>71960</v>
      </c>
      <c r="F54" s="50"/>
      <c r="G54" s="51"/>
      <c r="H54" s="52">
        <f t="shared" si="1"/>
        <v>60.201220655878743</v>
      </c>
      <c r="I54" s="53">
        <f t="shared" si="2"/>
        <v>0</v>
      </c>
      <c r="J54" s="65">
        <f t="shared" si="2"/>
        <v>0</v>
      </c>
      <c r="K54" s="54">
        <f>(D54*100)/$D$73</f>
        <v>0.179431768540734</v>
      </c>
    </row>
    <row r="55" spans="1:11" x14ac:dyDescent="0.35">
      <c r="A55" s="115"/>
      <c r="B55" s="3" t="s">
        <v>42</v>
      </c>
      <c r="C55" s="4">
        <v>0</v>
      </c>
      <c r="D55" s="4">
        <v>0</v>
      </c>
      <c r="E55" s="12">
        <v>0</v>
      </c>
      <c r="F55" s="5">
        <f t="shared" si="4"/>
        <v>0</v>
      </c>
      <c r="G55" s="12">
        <v>0</v>
      </c>
      <c r="H55" s="8" t="e">
        <f t="shared" si="1"/>
        <v>#DIV/0!</v>
      </c>
      <c r="I55" s="6" t="e">
        <f t="shared" si="2"/>
        <v>#DIV/0!</v>
      </c>
      <c r="J55" s="10" t="e">
        <f t="shared" si="2"/>
        <v>#DIV/0!</v>
      </c>
      <c r="K55" s="16">
        <f>(D55*100)/$D$73</f>
        <v>0</v>
      </c>
    </row>
    <row r="56" spans="1:11" x14ac:dyDescent="0.35">
      <c r="A56" s="115"/>
      <c r="B56" s="96" t="s">
        <v>66</v>
      </c>
      <c r="C56" s="101"/>
      <c r="D56" s="101">
        <v>100000</v>
      </c>
      <c r="E56" s="102"/>
      <c r="F56" s="5">
        <f t="shared" si="4"/>
        <v>100000</v>
      </c>
      <c r="G56" s="12">
        <v>0</v>
      </c>
      <c r="H56" s="8">
        <f t="shared" si="1"/>
        <v>0</v>
      </c>
      <c r="I56" s="6">
        <f t="shared" si="2"/>
        <v>100</v>
      </c>
      <c r="J56" s="10" t="e">
        <f t="shared" si="2"/>
        <v>#DIV/0!</v>
      </c>
      <c r="K56" s="100">
        <f>(D56*100)/$D$73</f>
        <v>0.15011133255413131</v>
      </c>
    </row>
    <row r="57" spans="1:11" ht="15" thickBot="1" x14ac:dyDescent="0.4">
      <c r="A57" s="116"/>
      <c r="B57" s="26" t="s">
        <v>48</v>
      </c>
      <c r="C57" s="17">
        <v>484611</v>
      </c>
      <c r="D57" s="17">
        <v>484611</v>
      </c>
      <c r="E57" s="20">
        <v>282504.62</v>
      </c>
      <c r="F57" s="19">
        <v>282504.62</v>
      </c>
      <c r="G57" s="20">
        <v>242689.71</v>
      </c>
      <c r="H57" s="21">
        <f t="shared" si="1"/>
        <v>58.295131559126801</v>
      </c>
      <c r="I57" s="21">
        <f t="shared" si="2"/>
        <v>58.295131559126801</v>
      </c>
      <c r="J57" s="33">
        <f t="shared" si="2"/>
        <v>85.906457034224786</v>
      </c>
      <c r="K57" s="22">
        <f>(D57*100)/$D$73</f>
        <v>0.72745602980390134</v>
      </c>
    </row>
    <row r="58" spans="1:11" ht="15" thickBot="1" x14ac:dyDescent="0.4">
      <c r="A58" s="117" t="s">
        <v>33</v>
      </c>
      <c r="B58" s="55" t="s">
        <v>14</v>
      </c>
      <c r="C58" s="61">
        <f>SUM(C59:C60)</f>
        <v>100000</v>
      </c>
      <c r="D58" s="64">
        <f>SUM(D59:D60)</f>
        <v>100000</v>
      </c>
      <c r="E58" s="64">
        <f>SUM(E59:E60)</f>
        <v>0</v>
      </c>
      <c r="F58" s="64">
        <f>SUM(F59:F60)</f>
        <v>100000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118"/>
      <c r="B59" s="59" t="s">
        <v>47</v>
      </c>
      <c r="C59" s="60">
        <v>100000</v>
      </c>
      <c r="D59" s="60">
        <v>100000</v>
      </c>
      <c r="E59" s="80">
        <v>0</v>
      </c>
      <c r="F59" s="80">
        <f t="shared" si="4"/>
        <v>100000</v>
      </c>
      <c r="G59" s="80">
        <v>0</v>
      </c>
      <c r="H59" s="52">
        <f t="shared" si="1"/>
        <v>0</v>
      </c>
      <c r="I59" s="53">
        <f t="shared" si="2"/>
        <v>100</v>
      </c>
      <c r="J59" s="65" t="e">
        <f t="shared" si="2"/>
        <v>#DIV/0!</v>
      </c>
      <c r="K59" s="54">
        <f>(D59*100)/$D$73</f>
        <v>0.15011133255413131</v>
      </c>
    </row>
    <row r="60" spans="1:11" ht="15" thickBot="1" x14ac:dyDescent="0.4">
      <c r="A60" s="119"/>
      <c r="B60" s="26" t="s">
        <v>48</v>
      </c>
      <c r="C60" s="17">
        <v>0</v>
      </c>
      <c r="D60" s="17">
        <v>0</v>
      </c>
      <c r="E60" s="34">
        <v>0</v>
      </c>
      <c r="F60" s="34">
        <f t="shared" si="4"/>
        <v>0</v>
      </c>
      <c r="G60" s="34">
        <v>0</v>
      </c>
      <c r="H60" s="32" t="e">
        <f t="shared" si="1"/>
        <v>#DIV/0!</v>
      </c>
      <c r="I60" s="21" t="e">
        <f t="shared" si="2"/>
        <v>#DIV/0!</v>
      </c>
      <c r="J60" s="33" t="e">
        <f t="shared" si="2"/>
        <v>#DIV/0!</v>
      </c>
      <c r="K60" s="22">
        <f>(D60*100)/$D$73</f>
        <v>0</v>
      </c>
    </row>
    <row r="61" spans="1:11" ht="15" thickBot="1" x14ac:dyDescent="0.4">
      <c r="A61" s="114">
        <v>123</v>
      </c>
      <c r="B61" s="55" t="s">
        <v>15</v>
      </c>
      <c r="C61" s="56">
        <f>SUM(C62:C65)</f>
        <v>150000</v>
      </c>
      <c r="D61" s="56">
        <f>SUM(D62:D65)</f>
        <v>627861.35</v>
      </c>
      <c r="E61" s="64">
        <f>SUM(E62:E65)</f>
        <v>419939.35</v>
      </c>
      <c r="F61" s="64">
        <f>SUM(F62:F65)</f>
        <v>207922</v>
      </c>
      <c r="G61" s="64">
        <f>SUM(G62:G65)</f>
        <v>419293.64999999997</v>
      </c>
      <c r="H61" s="57"/>
      <c r="I61" s="57"/>
      <c r="J61" s="57"/>
      <c r="K61" s="62"/>
    </row>
    <row r="62" spans="1:11" x14ac:dyDescent="0.35">
      <c r="A62" s="115"/>
      <c r="B62" s="59" t="s">
        <v>47</v>
      </c>
      <c r="C62" s="60">
        <v>100000</v>
      </c>
      <c r="D62" s="60">
        <v>100000</v>
      </c>
      <c r="E62" s="80">
        <v>0</v>
      </c>
      <c r="F62" s="80">
        <f t="shared" si="4"/>
        <v>100000</v>
      </c>
      <c r="G62" s="83">
        <v>0</v>
      </c>
      <c r="H62" s="52">
        <f t="shared" si="1"/>
        <v>0</v>
      </c>
      <c r="I62" s="53">
        <f t="shared" si="2"/>
        <v>100</v>
      </c>
      <c r="J62" s="65" t="e">
        <f t="shared" si="2"/>
        <v>#DIV/0!</v>
      </c>
      <c r="K62" s="54">
        <f>(D62*100)/$D$73</f>
        <v>0.15011133255413131</v>
      </c>
    </row>
    <row r="63" spans="1:11" x14ac:dyDescent="0.35">
      <c r="A63" s="115"/>
      <c r="B63" s="92" t="s">
        <v>42</v>
      </c>
      <c r="C63" s="93">
        <v>0</v>
      </c>
      <c r="D63" s="93">
        <v>189431.35</v>
      </c>
      <c r="E63" s="94">
        <v>189431.35</v>
      </c>
      <c r="F63" s="80">
        <f t="shared" si="4"/>
        <v>0</v>
      </c>
      <c r="G63" s="95">
        <v>189431.34</v>
      </c>
      <c r="H63" s="52">
        <f t="shared" si="1"/>
        <v>100</v>
      </c>
      <c r="I63" s="53">
        <f t="shared" si="2"/>
        <v>0</v>
      </c>
      <c r="J63" s="65">
        <f t="shared" si="2"/>
        <v>99.999994721042739</v>
      </c>
      <c r="K63" s="54">
        <f>(D63*100)/$D$73</f>
        <v>0.28435792376028041</v>
      </c>
    </row>
    <row r="64" spans="1:11" x14ac:dyDescent="0.35">
      <c r="A64" s="115"/>
      <c r="B64" s="92" t="s">
        <v>66</v>
      </c>
      <c r="C64" s="93"/>
      <c r="D64" s="93">
        <v>288430</v>
      </c>
      <c r="E64" s="94">
        <v>180508</v>
      </c>
      <c r="F64" s="80">
        <f t="shared" si="4"/>
        <v>107922</v>
      </c>
      <c r="G64" s="95">
        <v>180431.27</v>
      </c>
      <c r="H64" s="52">
        <f t="shared" si="1"/>
        <v>62.582949069098227</v>
      </c>
      <c r="I64" s="53">
        <f t="shared" si="2"/>
        <v>37.41705093090178</v>
      </c>
      <c r="J64" s="65">
        <f t="shared" si="2"/>
        <v>99.957492188711853</v>
      </c>
      <c r="K64" s="54">
        <f>(D64*100)/$D$73</f>
        <v>0.43296611648588096</v>
      </c>
    </row>
    <row r="65" spans="1:11" ht="15" thickBot="1" x14ac:dyDescent="0.4">
      <c r="A65" s="116"/>
      <c r="B65" s="26" t="s">
        <v>48</v>
      </c>
      <c r="C65" s="17">
        <v>50000</v>
      </c>
      <c r="D65" s="17">
        <v>50000</v>
      </c>
      <c r="E65" s="34">
        <v>50000</v>
      </c>
      <c r="F65" s="34">
        <f t="shared" si="4"/>
        <v>0</v>
      </c>
      <c r="G65" s="18">
        <v>49431.040000000001</v>
      </c>
      <c r="H65" s="21">
        <f t="shared" si="1"/>
        <v>100</v>
      </c>
      <c r="I65" s="21">
        <f t="shared" si="2"/>
        <v>0</v>
      </c>
      <c r="J65" s="33">
        <f t="shared" si="2"/>
        <v>98.862079999999992</v>
      </c>
      <c r="K65" s="22">
        <f>(D65*100)/$D$73</f>
        <v>7.5055666277065655E-2</v>
      </c>
    </row>
    <row r="66" spans="1:11" ht="15" thickBot="1" x14ac:dyDescent="0.4">
      <c r="A66" s="114">
        <v>117</v>
      </c>
      <c r="B66" s="55" t="s">
        <v>16</v>
      </c>
      <c r="C66" s="56">
        <f>SUM(C67:C69)</f>
        <v>2500000</v>
      </c>
      <c r="D66" s="64">
        <f>SUM(D67:D69)</f>
        <v>3300000</v>
      </c>
      <c r="E66" s="64">
        <f>SUM(E67:E69)</f>
        <v>591200</v>
      </c>
      <c r="F66" s="64">
        <f t="shared" ref="F66:G66" si="13">SUM(F67:F69)</f>
        <v>2708800</v>
      </c>
      <c r="G66" s="64">
        <f t="shared" si="13"/>
        <v>0</v>
      </c>
      <c r="H66" s="57"/>
      <c r="I66" s="57"/>
      <c r="J66" s="57"/>
      <c r="K66" s="62"/>
    </row>
    <row r="67" spans="1:11" x14ac:dyDescent="0.35">
      <c r="A67" s="115"/>
      <c r="B67" s="47" t="s">
        <v>42</v>
      </c>
      <c r="C67" s="84">
        <v>0</v>
      </c>
      <c r="D67" s="48">
        <v>0</v>
      </c>
      <c r="E67" s="85">
        <v>0</v>
      </c>
      <c r="F67" s="80">
        <f t="shared" si="4"/>
        <v>0</v>
      </c>
      <c r="G67" s="85">
        <v>0</v>
      </c>
      <c r="H67" s="53" t="e">
        <f t="shared" si="1"/>
        <v>#DIV/0!</v>
      </c>
      <c r="I67" s="53" t="e">
        <f t="shared" si="2"/>
        <v>#DIV/0!</v>
      </c>
      <c r="J67" s="65" t="e">
        <f t="shared" si="2"/>
        <v>#DIV/0!</v>
      </c>
      <c r="K67" s="54">
        <f>(D67*100)/$D$73</f>
        <v>0</v>
      </c>
    </row>
    <row r="68" spans="1:11" x14ac:dyDescent="0.35">
      <c r="A68" s="115"/>
      <c r="B68" s="103" t="s">
        <v>69</v>
      </c>
      <c r="C68" s="104"/>
      <c r="D68" s="105">
        <v>800000</v>
      </c>
      <c r="E68" s="106">
        <v>591200</v>
      </c>
      <c r="F68" s="80">
        <f t="shared" si="4"/>
        <v>208800</v>
      </c>
      <c r="G68" s="85">
        <v>0</v>
      </c>
      <c r="H68" s="53">
        <f t="shared" si="1"/>
        <v>73.900000000000006</v>
      </c>
      <c r="I68" s="53">
        <f t="shared" si="2"/>
        <v>26.1</v>
      </c>
      <c r="J68" s="65">
        <f t="shared" si="2"/>
        <v>0</v>
      </c>
      <c r="K68" s="54">
        <f>(D68*100)/$D$73</f>
        <v>1.2008906604330505</v>
      </c>
    </row>
    <row r="69" spans="1:11" ht="15" thickBot="1" x14ac:dyDescent="0.4">
      <c r="A69" s="116"/>
      <c r="B69" s="36" t="s">
        <v>47</v>
      </c>
      <c r="C69" s="17">
        <v>2500000</v>
      </c>
      <c r="D69" s="17">
        <v>2500000</v>
      </c>
      <c r="E69" s="34">
        <v>0</v>
      </c>
      <c r="F69" s="19">
        <f t="shared" si="4"/>
        <v>2500000</v>
      </c>
      <c r="G69" s="34">
        <v>0</v>
      </c>
      <c r="H69" s="32">
        <f t="shared" si="1"/>
        <v>0</v>
      </c>
      <c r="I69" s="37">
        <f t="shared" si="2"/>
        <v>100</v>
      </c>
      <c r="J69" s="33" t="e">
        <f t="shared" si="2"/>
        <v>#DIV/0!</v>
      </c>
      <c r="K69" s="22">
        <f>(D69*100)/$D$73</f>
        <v>3.7527833138532829</v>
      </c>
    </row>
    <row r="70" spans="1:11" ht="15" thickBot="1" x14ac:dyDescent="0.4">
      <c r="A70" s="114">
        <v>750</v>
      </c>
      <c r="B70" s="55" t="s">
        <v>34</v>
      </c>
      <c r="C70" s="81">
        <f>SUM(C71:C72)</f>
        <v>300000</v>
      </c>
      <c r="D70" s="82">
        <f>SUM(D71:D72)</f>
        <v>300000</v>
      </c>
      <c r="E70" s="56">
        <f>SUM(E71:E72)</f>
        <v>37261.43</v>
      </c>
      <c r="F70" s="56">
        <f t="shared" ref="F70:G70" si="14">SUM(F71:F72)</f>
        <v>262738.57</v>
      </c>
      <c r="G70" s="64">
        <f t="shared" si="14"/>
        <v>24221.01</v>
      </c>
      <c r="H70" s="89"/>
      <c r="I70" s="89"/>
      <c r="J70" s="90"/>
      <c r="K70" s="62"/>
    </row>
    <row r="71" spans="1:11" x14ac:dyDescent="0.35">
      <c r="A71" s="115"/>
      <c r="B71" s="86" t="s">
        <v>51</v>
      </c>
      <c r="C71" s="87">
        <v>100000</v>
      </c>
      <c r="D71" s="87">
        <v>100000</v>
      </c>
      <c r="E71" s="88">
        <v>37261.43</v>
      </c>
      <c r="F71" s="50">
        <f t="shared" si="4"/>
        <v>62738.57</v>
      </c>
      <c r="G71" s="51">
        <v>24221.01</v>
      </c>
      <c r="H71" s="53">
        <f t="shared" si="1"/>
        <v>37.261430000000004</v>
      </c>
      <c r="I71" s="53">
        <f t="shared" si="2"/>
        <v>62.738570000000003</v>
      </c>
      <c r="J71" s="65">
        <f t="shared" si="2"/>
        <v>65.002899781355666</v>
      </c>
      <c r="K71" s="54">
        <f>(D71*100)/$D$73</f>
        <v>0.15011133255413131</v>
      </c>
    </row>
    <row r="72" spans="1:11" ht="15" thickBot="1" x14ac:dyDescent="0.4">
      <c r="A72" s="116"/>
      <c r="B72" s="26" t="s">
        <v>47</v>
      </c>
      <c r="C72" s="17">
        <v>200000</v>
      </c>
      <c r="D72" s="17">
        <v>200000</v>
      </c>
      <c r="E72" s="34">
        <v>0</v>
      </c>
      <c r="F72" s="19">
        <f t="shared" si="4"/>
        <v>200000</v>
      </c>
      <c r="G72" s="35">
        <v>0</v>
      </c>
      <c r="H72" s="32">
        <f t="shared" si="1"/>
        <v>0</v>
      </c>
      <c r="I72" s="21">
        <f t="shared" si="2"/>
        <v>100</v>
      </c>
      <c r="J72" s="33" t="e">
        <f t="shared" si="2"/>
        <v>#DIV/0!</v>
      </c>
      <c r="K72" s="22">
        <f>SUM(D72/D73)*100</f>
        <v>0.30022266510826262</v>
      </c>
    </row>
    <row r="73" spans="1:11" ht="15" thickBot="1" x14ac:dyDescent="0.4">
      <c r="A73" s="38" t="s">
        <v>35</v>
      </c>
      <c r="B73" s="39" t="s">
        <v>20</v>
      </c>
      <c r="C73" s="40">
        <f>SUM(C9+C12,C15,C18,C23,C28,C33,C35,C37,C41,C44,C47,C52,C58,C61,C66+C70)</f>
        <v>63784755</v>
      </c>
      <c r="D73" s="40">
        <f>SUM(D9+D12,D15,D18,D23,D28,D33,D35,D37,D41,D44,D47,D52,D58,D61,D66+D70)</f>
        <v>66617222.230000004</v>
      </c>
      <c r="E73" s="40">
        <f>SUM(E9+E12,E15,E18,E23,E28,E33,E35,E37,E41,E44,E47,E52,E58,E61,E66+E70)</f>
        <v>57432707.18</v>
      </c>
      <c r="F73" s="40">
        <f>SUM(F9+F12,F15,F18,F23,F28,F33,F35,F37,F41,F44,F47,F52,F58,F61,F66+F70)</f>
        <v>9217340.8300000001</v>
      </c>
      <c r="G73" s="40">
        <f>SUM(G9+G12,G15,G18,G23,G28,G33,G35,G37,G41,G44,G47,G52,G58,G61,G66+G70)</f>
        <v>33134432.550000001</v>
      </c>
      <c r="H73" s="41">
        <f t="shared" si="1"/>
        <v>86.213002069810258</v>
      </c>
      <c r="I73" s="41">
        <f t="shared" si="2"/>
        <v>13.836273145969027</v>
      </c>
      <c r="J73" s="41">
        <f t="shared" si="2"/>
        <v>57.692618330097666</v>
      </c>
      <c r="K73" s="42">
        <f>SUM(K9:K72)</f>
        <v>100.00000000000004</v>
      </c>
    </row>
    <row r="74" spans="1:11" x14ac:dyDescent="0.35">
      <c r="A74" s="1"/>
      <c r="B74" s="15" t="s">
        <v>71</v>
      </c>
      <c r="C74" s="1"/>
    </row>
    <row r="75" spans="1:11" x14ac:dyDescent="0.35">
      <c r="A75" s="1"/>
      <c r="B75" s="15" t="s">
        <v>37</v>
      </c>
      <c r="C75" s="1"/>
      <c r="E75" t="s">
        <v>36</v>
      </c>
    </row>
    <row r="76" spans="1:11" x14ac:dyDescent="0.35">
      <c r="A76" s="44"/>
      <c r="B76" s="45" t="s">
        <v>40</v>
      </c>
      <c r="C76" s="44"/>
      <c r="D76" s="44"/>
      <c r="E76" s="44"/>
      <c r="F76" s="44"/>
      <c r="G76" s="44"/>
      <c r="H76" s="44"/>
      <c r="I76" s="44"/>
      <c r="J76" s="44"/>
      <c r="K76" s="44"/>
    </row>
  </sheetData>
  <mergeCells count="29">
    <mergeCell ref="A70:A72"/>
    <mergeCell ref="A44:A46"/>
    <mergeCell ref="A47:A51"/>
    <mergeCell ref="A52:A57"/>
    <mergeCell ref="A58:A60"/>
    <mergeCell ref="A61:A65"/>
    <mergeCell ref="A66:A69"/>
    <mergeCell ref="A41:A43"/>
    <mergeCell ref="F7:F8"/>
    <mergeCell ref="G7:G8"/>
    <mergeCell ref="A9:A11"/>
    <mergeCell ref="A12:A14"/>
    <mergeCell ref="A15:A17"/>
    <mergeCell ref="A18:A22"/>
    <mergeCell ref="A23:A27"/>
    <mergeCell ref="A28:A32"/>
    <mergeCell ref="A33:A34"/>
    <mergeCell ref="A35:A36"/>
    <mergeCell ref="A37:A40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1199A-E0B6-43A1-A83A-7BB5AF50DBE6}">
  <dimension ref="A1:K78"/>
  <sheetViews>
    <sheetView topLeftCell="A64" workbookViewId="0">
      <selection activeCell="G25" sqref="G25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72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48607483.57</v>
      </c>
      <c r="F9" s="56">
        <f>SUM(F10:F11)</f>
        <v>932516.4299999997</v>
      </c>
      <c r="G9" s="56">
        <f>SUM(G10:G11)</f>
        <v>29974427.16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(D10*100)/$D$75</f>
        <v>0.14837905653719671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48606483.57</v>
      </c>
      <c r="F11" s="19">
        <f>SUM(D11-E11)</f>
        <v>833516.4299999997</v>
      </c>
      <c r="G11" s="20">
        <v>29974427.16</v>
      </c>
      <c r="H11" s="21">
        <f>SUM(E11/D11*100)</f>
        <v>98.314084890776698</v>
      </c>
      <c r="I11" s="21">
        <f>SUM(F11/D11*100)</f>
        <v>1.6859151092233005</v>
      </c>
      <c r="J11" s="21">
        <f>SUM(G11/E11*100)</f>
        <v>61.667549179591887</v>
      </c>
      <c r="K11" s="22">
        <f>(D11*100)/$D$75</f>
        <v>73.358605551990053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924347.25</v>
      </c>
      <c r="F12" s="56">
        <f t="shared" ref="F12:G12" si="0">SUM(F13:F14)</f>
        <v>295652.75</v>
      </c>
      <c r="G12" s="56">
        <f t="shared" si="0"/>
        <v>834061.73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924347.25</v>
      </c>
      <c r="F13" s="50">
        <f>SUM(D13-E13)</f>
        <v>295652.75</v>
      </c>
      <c r="G13" s="51">
        <v>834061.73</v>
      </c>
      <c r="H13" s="53">
        <f t="shared" ref="H13:I75" si="1">SUM(E13/D13*100)</f>
        <v>75.766168032786879</v>
      </c>
      <c r="I13" s="53">
        <f t="shared" ref="I13:J75" si="2">SUM(F13/D13*100)</f>
        <v>24.233831967213114</v>
      </c>
      <c r="J13" s="53">
        <f>SUM(G13/E13*100)</f>
        <v>90.232510563535513</v>
      </c>
      <c r="K13" s="54">
        <f>(D13*100)/$D$75</f>
        <v>1.8102244897537998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(D14*100)/$D$75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600000</v>
      </c>
      <c r="E15" s="56">
        <f>SUM(E16:E17)</f>
        <v>116088.14</v>
      </c>
      <c r="F15" s="56">
        <f t="shared" ref="F15:G15" si="3">SUM(F16:F17)</f>
        <v>483911.86</v>
      </c>
      <c r="G15" s="56">
        <f t="shared" si="3"/>
        <v>85243.94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(D16*100)/$D$75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600000</v>
      </c>
      <c r="E17" s="20">
        <v>116088.14</v>
      </c>
      <c r="F17" s="19">
        <f t="shared" si="4"/>
        <v>483911.86</v>
      </c>
      <c r="G17" s="20">
        <v>85243.94</v>
      </c>
      <c r="H17" s="21">
        <f t="shared" si="1"/>
        <v>19.348023333333334</v>
      </c>
      <c r="I17" s="21">
        <f t="shared" si="2"/>
        <v>80.65197666666667</v>
      </c>
      <c r="J17" s="21">
        <f t="shared" si="2"/>
        <v>73.430360758644255</v>
      </c>
      <c r="K17" s="22">
        <f>(D17*100)/$D$75</f>
        <v>0.89027433922318022</v>
      </c>
    </row>
    <row r="18" spans="1:11" ht="15" thickBot="1" x14ac:dyDescent="0.4">
      <c r="A18" s="114">
        <v>49</v>
      </c>
      <c r="B18" s="63" t="s">
        <v>30</v>
      </c>
      <c r="C18" s="64">
        <f>SUM(C19:C22)</f>
        <v>5020170</v>
      </c>
      <c r="D18" s="56">
        <f>SUM(D19:D22)</f>
        <v>6693247.7999999998</v>
      </c>
      <c r="E18" s="56">
        <f>SUM(E19:E22)</f>
        <v>6419681.5499999989</v>
      </c>
      <c r="F18" s="56">
        <f>SUM(F19:F22)</f>
        <v>273566.25000000012</v>
      </c>
      <c r="G18" s="56">
        <f>SUM(G19:G22)</f>
        <v>5817596.04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3584364.8</v>
      </c>
      <c r="F19" s="50">
        <f t="shared" si="4"/>
        <v>35545.200000000186</v>
      </c>
      <c r="G19" s="51">
        <v>3377476.69</v>
      </c>
      <c r="H19" s="53">
        <f t="shared" si="1"/>
        <v>99.018063985016198</v>
      </c>
      <c r="I19" s="53">
        <f t="shared" si="2"/>
        <v>0.98193601498380301</v>
      </c>
      <c r="J19" s="53">
        <f t="shared" si="2"/>
        <v>94.228039791039137</v>
      </c>
      <c r="K19" s="54">
        <f>(D19*100)/$D$75</f>
        <v>5.3711883054956369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/>
      <c r="F20" s="19">
        <f t="shared" si="4"/>
        <v>260</v>
      </c>
      <c r="G20" s="20">
        <v>0</v>
      </c>
      <c r="H20" s="53">
        <f t="shared" si="1"/>
        <v>0</v>
      </c>
      <c r="I20" s="53">
        <f t="shared" si="2"/>
        <v>100</v>
      </c>
      <c r="J20" s="21" t="e">
        <f t="shared" si="2"/>
        <v>#DIV/0!</v>
      </c>
      <c r="K20" s="22">
        <f>(D20*100)/$D$75</f>
        <v>3.8578554699671141E-4</v>
      </c>
    </row>
    <row r="21" spans="1:11" ht="15" thickBot="1" x14ac:dyDescent="0.4">
      <c r="A21" s="115"/>
      <c r="B21" s="66" t="s">
        <v>66</v>
      </c>
      <c r="C21" s="67"/>
      <c r="D21" s="67">
        <v>1013240.42</v>
      </c>
      <c r="E21" s="91">
        <v>1013018.73</v>
      </c>
      <c r="F21" s="19">
        <f t="shared" si="4"/>
        <v>221.69000000006054</v>
      </c>
      <c r="G21" s="91">
        <v>980863.74</v>
      </c>
      <c r="H21" s="21">
        <f t="shared" si="1"/>
        <v>99.978120691237322</v>
      </c>
      <c r="I21" s="21">
        <f t="shared" si="2"/>
        <v>2.1879308762678511E-2</v>
      </c>
      <c r="J21" s="21">
        <f t="shared" si="2"/>
        <v>96.825824730802353</v>
      </c>
      <c r="K21" s="22">
        <f>(D21*100)/$D$75</f>
        <v>1.5034365756495294</v>
      </c>
    </row>
    <row r="22" spans="1:11" ht="15" thickBot="1" x14ac:dyDescent="0.4">
      <c r="A22" s="116"/>
      <c r="B22" s="66" t="s">
        <v>44</v>
      </c>
      <c r="C22" s="67">
        <v>1400000</v>
      </c>
      <c r="D22" s="67">
        <v>2059837.38</v>
      </c>
      <c r="E22" s="91">
        <v>1822298.02</v>
      </c>
      <c r="F22" s="69">
        <f t="shared" si="4"/>
        <v>237539.35999999987</v>
      </c>
      <c r="G22" s="91">
        <v>1459255.61</v>
      </c>
      <c r="H22" s="21">
        <f t="shared" si="1"/>
        <v>88.468052754727665</v>
      </c>
      <c r="I22" s="21">
        <f t="shared" si="2"/>
        <v>11.531947245272336</v>
      </c>
      <c r="J22" s="21">
        <f t="shared" si="2"/>
        <v>80.077769606532314</v>
      </c>
      <c r="K22" s="74">
        <f>(D22*100)/$D$75</f>
        <v>3.0563672706445115</v>
      </c>
    </row>
    <row r="23" spans="1:11" ht="15" thickBot="1" x14ac:dyDescent="0.4">
      <c r="A23" s="114">
        <v>124</v>
      </c>
      <c r="B23" s="55" t="s">
        <v>31</v>
      </c>
      <c r="C23" s="64">
        <f>SUM(C24:C27)</f>
        <v>904884</v>
      </c>
      <c r="D23" s="56">
        <f>SUM(D24:D27)</f>
        <v>1204884</v>
      </c>
      <c r="E23" s="56">
        <f>SUM(E24:E27)</f>
        <v>428203.32</v>
      </c>
      <c r="F23" s="56">
        <f>SUM(F24:F27)</f>
        <v>776680.67999999993</v>
      </c>
      <c r="G23" s="64">
        <f>SUM(G24:G27)</f>
        <v>317755.95</v>
      </c>
      <c r="H23" s="57"/>
      <c r="I23" s="57"/>
      <c r="J23" s="57"/>
      <c r="K23" s="62"/>
    </row>
    <row r="24" spans="1:11" x14ac:dyDescent="0.35">
      <c r="A24" s="115"/>
      <c r="B24" s="59" t="s">
        <v>44</v>
      </c>
      <c r="C24" s="60">
        <v>300000</v>
      </c>
      <c r="D24" s="60">
        <v>500000</v>
      </c>
      <c r="E24" s="51">
        <v>308231.32</v>
      </c>
      <c r="F24" s="50">
        <f t="shared" si="4"/>
        <v>191768.68</v>
      </c>
      <c r="G24" s="51">
        <v>299268.95</v>
      </c>
      <c r="H24" s="53">
        <f t="shared" si="1"/>
        <v>61.646264000000009</v>
      </c>
      <c r="I24" s="53">
        <f t="shared" si="2"/>
        <v>38.353735999999998</v>
      </c>
      <c r="J24" s="65">
        <f t="shared" si="2"/>
        <v>97.092323388810726</v>
      </c>
      <c r="K24" s="54">
        <f>(D24*100)/$D$75</f>
        <v>0.74189528268598348</v>
      </c>
    </row>
    <row r="25" spans="1:11" ht="15" thickBot="1" x14ac:dyDescent="0.4">
      <c r="A25" s="115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(D25*100)/$D$75</f>
        <v>0.59351622614878685</v>
      </c>
    </row>
    <row r="26" spans="1:11" ht="15" thickBot="1" x14ac:dyDescent="0.4">
      <c r="A26" s="115"/>
      <c r="B26" s="66" t="s">
        <v>66</v>
      </c>
      <c r="C26" s="67"/>
      <c r="D26" s="67">
        <v>100000</v>
      </c>
      <c r="E26" s="91">
        <v>18000</v>
      </c>
      <c r="F26" s="19">
        <f t="shared" si="4"/>
        <v>82000</v>
      </c>
      <c r="G26" s="20">
        <v>4000</v>
      </c>
      <c r="H26" s="32">
        <f t="shared" si="1"/>
        <v>18</v>
      </c>
      <c r="I26" s="21">
        <f t="shared" si="2"/>
        <v>82</v>
      </c>
      <c r="J26" s="33">
        <f t="shared" si="2"/>
        <v>22.222222222222221</v>
      </c>
      <c r="K26" s="22">
        <f>(D26*100)/$D$75</f>
        <v>0.14837905653719671</v>
      </c>
    </row>
    <row r="27" spans="1:11" ht="15" thickBot="1" x14ac:dyDescent="0.4">
      <c r="A27" s="116"/>
      <c r="B27" s="66" t="s">
        <v>50</v>
      </c>
      <c r="C27" s="67">
        <v>204884</v>
      </c>
      <c r="D27" s="67">
        <v>204884</v>
      </c>
      <c r="E27" s="91">
        <v>101972</v>
      </c>
      <c r="F27" s="69">
        <f t="shared" si="4"/>
        <v>102912</v>
      </c>
      <c r="G27" s="91">
        <v>14487</v>
      </c>
      <c r="H27" s="32">
        <f t="shared" si="1"/>
        <v>49.770601901563808</v>
      </c>
      <c r="I27" s="21">
        <f t="shared" si="2"/>
        <v>50.229398098436185</v>
      </c>
      <c r="J27" s="33">
        <f t="shared" si="2"/>
        <v>14.206841093633546</v>
      </c>
      <c r="K27" s="74">
        <f>(D27*100)/$D$75</f>
        <v>0.30400494619567009</v>
      </c>
    </row>
    <row r="28" spans="1:11" ht="15" thickBot="1" x14ac:dyDescent="0.4">
      <c r="A28" s="114">
        <v>120</v>
      </c>
      <c r="B28" s="55" t="s">
        <v>24</v>
      </c>
      <c r="C28" s="64">
        <f>SUM(C29:C33)</f>
        <v>305090</v>
      </c>
      <c r="D28" s="56">
        <f>SUM(D29:D33)</f>
        <v>430741.48</v>
      </c>
      <c r="E28" s="56">
        <f>SUM(E29:E33)</f>
        <v>127782.57</v>
      </c>
      <c r="F28" s="56">
        <f t="shared" ref="F28:G28" si="5">SUM(F29:F33)</f>
        <v>299140.43</v>
      </c>
      <c r="G28" s="64">
        <f t="shared" si="5"/>
        <v>30921.71</v>
      </c>
      <c r="H28" s="57"/>
      <c r="I28" s="57"/>
      <c r="J28" s="57"/>
      <c r="K28" s="62"/>
    </row>
    <row r="29" spans="1:11" x14ac:dyDescent="0.35">
      <c r="A29" s="115"/>
      <c r="B29" s="59" t="s">
        <v>47</v>
      </c>
      <c r="C29" s="60">
        <v>300000</v>
      </c>
      <c r="D29" s="60">
        <v>300000</v>
      </c>
      <c r="E29" s="51">
        <v>37817.57</v>
      </c>
      <c r="F29" s="50">
        <f t="shared" si="4"/>
        <v>262182.43</v>
      </c>
      <c r="G29" s="51">
        <v>13957.77</v>
      </c>
      <c r="H29" s="52">
        <f t="shared" si="1"/>
        <v>12.605856666666668</v>
      </c>
      <c r="I29" s="53">
        <f t="shared" si="2"/>
        <v>87.394143333333332</v>
      </c>
      <c r="J29" s="65">
        <f t="shared" si="2"/>
        <v>36.908161999832359</v>
      </c>
      <c r="K29" s="54">
        <f>(D29*100)/$D$75</f>
        <v>0.44513716961159011</v>
      </c>
    </row>
    <row r="30" spans="1:11" x14ac:dyDescent="0.35">
      <c r="A30" s="115"/>
      <c r="B30" s="59" t="s">
        <v>69</v>
      </c>
      <c r="C30" s="60"/>
      <c r="D30" s="60">
        <v>121833</v>
      </c>
      <c r="E30" s="51">
        <v>89965</v>
      </c>
      <c r="F30" s="50">
        <f t="shared" si="4"/>
        <v>31868</v>
      </c>
      <c r="G30" s="51">
        <v>16963.939999999999</v>
      </c>
      <c r="H30" s="52">
        <f t="shared" si="1"/>
        <v>73.84288329106235</v>
      </c>
      <c r="I30" s="53">
        <v>0</v>
      </c>
      <c r="J30" s="65">
        <f t="shared" si="2"/>
        <v>18.856155171455566</v>
      </c>
      <c r="K30" s="54">
        <f>(D30*100)/$D$75</f>
        <v>0.18077465595096287</v>
      </c>
    </row>
    <row r="31" spans="1:11" x14ac:dyDescent="0.35">
      <c r="A31" s="115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(D31*100)/$D$75</f>
        <v>1.4837905653719671E-3</v>
      </c>
    </row>
    <row r="32" spans="1:11" x14ac:dyDescent="0.35">
      <c r="A32" s="115"/>
      <c r="B32" s="96" t="s">
        <v>75</v>
      </c>
      <c r="C32" s="101"/>
      <c r="D32" s="101">
        <v>3818.48</v>
      </c>
      <c r="E32" s="102"/>
      <c r="F32" s="113"/>
      <c r="G32" s="102"/>
      <c r="H32" s="8">
        <f t="shared" si="1"/>
        <v>0</v>
      </c>
      <c r="I32" s="6">
        <f t="shared" si="2"/>
        <v>0</v>
      </c>
      <c r="J32" s="10" t="e">
        <f t="shared" si="2"/>
        <v>#DIV/0!</v>
      </c>
      <c r="K32" s="100">
        <f>(D32*100)/$D$75</f>
        <v>5.6658245980615489E-3</v>
      </c>
    </row>
    <row r="33" spans="1:11" ht="15" thickBot="1" x14ac:dyDescent="0.4">
      <c r="A33" s="116"/>
      <c r="B33" s="26" t="s">
        <v>42</v>
      </c>
      <c r="C33" s="17">
        <v>4090</v>
      </c>
      <c r="D33" s="17">
        <v>4090</v>
      </c>
      <c r="E33" s="20">
        <v>0</v>
      </c>
      <c r="F33" s="34">
        <f t="shared" si="4"/>
        <v>4090</v>
      </c>
      <c r="G33" s="20">
        <v>0</v>
      </c>
      <c r="H33" s="32">
        <f t="shared" si="1"/>
        <v>0</v>
      </c>
      <c r="I33" s="21">
        <f t="shared" si="2"/>
        <v>100</v>
      </c>
      <c r="J33" s="33" t="e">
        <f t="shared" si="2"/>
        <v>#DIV/0!</v>
      </c>
      <c r="K33" s="22">
        <f>(D33*100)/$D$75</f>
        <v>6.0687034123713453E-3</v>
      </c>
    </row>
    <row r="34" spans="1:11" ht="15" thickBot="1" x14ac:dyDescent="0.4">
      <c r="A34" s="114">
        <v>125</v>
      </c>
      <c r="B34" s="55" t="s">
        <v>23</v>
      </c>
      <c r="C34" s="56">
        <f>SUM(C35)</f>
        <v>100000</v>
      </c>
      <c r="D34" s="56">
        <f>SUM(D35)</f>
        <v>100000</v>
      </c>
      <c r="E34" s="56">
        <f>SUM(E35)</f>
        <v>0</v>
      </c>
      <c r="F34" s="75">
        <f t="shared" si="4"/>
        <v>100000</v>
      </c>
      <c r="G34" s="56">
        <f t="shared" ref="G34" si="6">SUM(G35)</f>
        <v>0</v>
      </c>
      <c r="H34" s="57"/>
      <c r="I34" s="57"/>
      <c r="J34" s="57"/>
      <c r="K34" s="62"/>
    </row>
    <row r="35" spans="1:11" ht="15" thickBot="1" x14ac:dyDescent="0.4">
      <c r="A35" s="116"/>
      <c r="B35" s="66" t="s">
        <v>47</v>
      </c>
      <c r="C35" s="67">
        <v>100000</v>
      </c>
      <c r="D35" s="67">
        <v>100000</v>
      </c>
      <c r="E35" s="68">
        <v>0</v>
      </c>
      <c r="F35" s="69">
        <f t="shared" si="4"/>
        <v>100000</v>
      </c>
      <c r="G35" s="70">
        <v>0</v>
      </c>
      <c r="H35" s="71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(D35*100)/$D$75</f>
        <v>0.14837905653719671</v>
      </c>
    </row>
    <row r="36" spans="1:11" ht="15" thickBot="1" x14ac:dyDescent="0.4">
      <c r="A36" s="114">
        <v>122</v>
      </c>
      <c r="B36" s="55" t="s">
        <v>8</v>
      </c>
      <c r="C36" s="61">
        <f>SUM(C38)</f>
        <v>300000</v>
      </c>
      <c r="D36" s="64">
        <f>SUM(D38)</f>
        <v>300000</v>
      </c>
      <c r="E36" s="64">
        <f>SUM(E37:E38)</f>
        <v>8000</v>
      </c>
      <c r="F36" s="78">
        <f t="shared" si="4"/>
        <v>292000</v>
      </c>
      <c r="G36" s="64">
        <f t="shared" ref="G36" si="7">SUM(G38)</f>
        <v>0</v>
      </c>
      <c r="H36" s="57"/>
      <c r="I36" s="57"/>
      <c r="J36" s="57"/>
      <c r="K36" s="62"/>
    </row>
    <row r="37" spans="1:11" ht="15" thickBot="1" x14ac:dyDescent="0.4">
      <c r="A37" s="115"/>
      <c r="B37" s="111" t="s">
        <v>74</v>
      </c>
      <c r="C37" s="107"/>
      <c r="D37" s="112">
        <v>8000</v>
      </c>
      <c r="E37" s="112">
        <v>8000</v>
      </c>
      <c r="F37" s="108"/>
      <c r="G37" s="109"/>
      <c r="H37" s="110"/>
      <c r="I37" s="72">
        <f t="shared" si="1"/>
        <v>0</v>
      </c>
      <c r="J37" s="73">
        <f t="shared" si="2"/>
        <v>0</v>
      </c>
      <c r="K37" s="74">
        <f>(D37*100)/$D$75</f>
        <v>1.1870324522975737E-2</v>
      </c>
    </row>
    <row r="38" spans="1:11" ht="15" thickBot="1" x14ac:dyDescent="0.4">
      <c r="A38" s="116"/>
      <c r="B38" s="66" t="s">
        <v>47</v>
      </c>
      <c r="C38" s="67">
        <v>300000</v>
      </c>
      <c r="D38" s="67">
        <v>300000</v>
      </c>
      <c r="E38" s="76">
        <v>0</v>
      </c>
      <c r="F38" s="69">
        <f>SUM(D38-E38)</f>
        <v>300000</v>
      </c>
      <c r="G38" s="77">
        <v>0</v>
      </c>
      <c r="H38" s="72">
        <f t="shared" si="1"/>
        <v>0</v>
      </c>
      <c r="I38" s="72" t="e">
        <f t="shared" si="1"/>
        <v>#DIV/0!</v>
      </c>
      <c r="J38" s="73" t="e">
        <f t="shared" si="2"/>
        <v>#DIV/0!</v>
      </c>
      <c r="K38" s="74">
        <f>(D38*100)/$D$75</f>
        <v>0.44513716961159011</v>
      </c>
    </row>
    <row r="39" spans="1:11" ht="15" thickBot="1" x14ac:dyDescent="0.4">
      <c r="A39" s="117" t="s">
        <v>32</v>
      </c>
      <c r="B39" s="55" t="s">
        <v>9</v>
      </c>
      <c r="C39" s="64">
        <f>SUM(C40:C42)</f>
        <v>210000</v>
      </c>
      <c r="D39" s="64">
        <f>SUM(D40:D42)</f>
        <v>210000</v>
      </c>
      <c r="E39" s="64">
        <f>SUM(E40:E42)</f>
        <v>1605</v>
      </c>
      <c r="F39" s="64">
        <f t="shared" ref="F39:G39" si="8">SUM(F40:F42)</f>
        <v>208395</v>
      </c>
      <c r="G39" s="64">
        <f t="shared" si="8"/>
        <v>1605</v>
      </c>
      <c r="H39" s="57"/>
      <c r="I39" s="57"/>
      <c r="J39" s="57"/>
      <c r="K39" s="62"/>
    </row>
    <row r="40" spans="1:11" x14ac:dyDescent="0.35">
      <c r="A40" s="118"/>
      <c r="B40" s="59" t="s">
        <v>47</v>
      </c>
      <c r="C40" s="60">
        <v>200000</v>
      </c>
      <c r="D40" s="60">
        <v>200000</v>
      </c>
      <c r="E40" s="51">
        <v>0</v>
      </c>
      <c r="F40" s="50">
        <f t="shared" si="4"/>
        <v>200000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(D40*100)/$D$75</f>
        <v>0.29675811307439343</v>
      </c>
    </row>
    <row r="41" spans="1:11" x14ac:dyDescent="0.35">
      <c r="A41" s="118"/>
      <c r="B41" s="3" t="s">
        <v>49</v>
      </c>
      <c r="C41" s="4">
        <v>10000</v>
      </c>
      <c r="D41" s="4">
        <v>10000</v>
      </c>
      <c r="E41" s="12">
        <v>1605</v>
      </c>
      <c r="F41" s="5">
        <f t="shared" si="4"/>
        <v>8395</v>
      </c>
      <c r="G41" s="7">
        <v>1605</v>
      </c>
      <c r="H41" s="8">
        <f t="shared" si="1"/>
        <v>16.05</v>
      </c>
      <c r="I41" s="6">
        <f t="shared" si="2"/>
        <v>83.95</v>
      </c>
      <c r="J41" s="10">
        <f t="shared" si="2"/>
        <v>100</v>
      </c>
      <c r="K41" s="16">
        <f>(D41*100)/$D$75</f>
        <v>1.4837905653719671E-2</v>
      </c>
    </row>
    <row r="42" spans="1:11" ht="15" thickBot="1" x14ac:dyDescent="0.4">
      <c r="A42" s="119"/>
      <c r="B42" s="26" t="s">
        <v>42</v>
      </c>
      <c r="C42" s="17">
        <v>0</v>
      </c>
      <c r="D42" s="24">
        <v>0</v>
      </c>
      <c r="E42" s="20">
        <v>0</v>
      </c>
      <c r="F42" s="34">
        <f>SUM(D42-E42)</f>
        <v>0</v>
      </c>
      <c r="G42" s="35">
        <v>0</v>
      </c>
      <c r="H42" s="32" t="e">
        <f t="shared" si="1"/>
        <v>#DIV/0!</v>
      </c>
      <c r="I42" s="21" t="e">
        <f t="shared" si="2"/>
        <v>#DIV/0!</v>
      </c>
      <c r="J42" s="33" t="e">
        <f t="shared" si="2"/>
        <v>#DIV/0!</v>
      </c>
      <c r="K42" s="22">
        <f>(D42*100)/$D$75</f>
        <v>0</v>
      </c>
    </row>
    <row r="43" spans="1:11" ht="15" thickBot="1" x14ac:dyDescent="0.4">
      <c r="A43" s="114">
        <v>121</v>
      </c>
      <c r="B43" s="55" t="s">
        <v>10</v>
      </c>
      <c r="C43" s="81">
        <f>SUM(C44:C45)</f>
        <v>100000</v>
      </c>
      <c r="D43" s="56">
        <f>SUM(D44:D45)</f>
        <v>100000</v>
      </c>
      <c r="E43" s="56">
        <f>SUM(E44:E45)</f>
        <v>406</v>
      </c>
      <c r="F43" s="56">
        <f t="shared" ref="F43:G43" si="9">SUM(F44:F45)</f>
        <v>99594</v>
      </c>
      <c r="G43" s="64">
        <f t="shared" si="9"/>
        <v>0</v>
      </c>
      <c r="H43" s="57"/>
      <c r="I43" s="57"/>
      <c r="J43" s="57"/>
      <c r="K43" s="62"/>
    </row>
    <row r="44" spans="1:11" x14ac:dyDescent="0.35">
      <c r="A44" s="115"/>
      <c r="B44" s="59" t="s">
        <v>47</v>
      </c>
      <c r="C44" s="60">
        <v>50000</v>
      </c>
      <c r="D44" s="60">
        <v>50000</v>
      </c>
      <c r="E44" s="80">
        <v>0</v>
      </c>
      <c r="F44" s="50">
        <f t="shared" si="4"/>
        <v>50000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(D44*100)/$D$75</f>
        <v>7.4189528268598356E-2</v>
      </c>
    </row>
    <row r="45" spans="1:11" ht="15" thickBot="1" x14ac:dyDescent="0.4">
      <c r="A45" s="116"/>
      <c r="B45" s="26" t="s">
        <v>49</v>
      </c>
      <c r="C45" s="17">
        <v>50000</v>
      </c>
      <c r="D45" s="17">
        <v>50000</v>
      </c>
      <c r="E45" s="19">
        <v>406</v>
      </c>
      <c r="F45" s="19">
        <f t="shared" si="4"/>
        <v>49594</v>
      </c>
      <c r="G45" s="35">
        <v>0</v>
      </c>
      <c r="H45" s="21">
        <f t="shared" si="1"/>
        <v>0.81200000000000006</v>
      </c>
      <c r="I45" s="21">
        <f t="shared" si="2"/>
        <v>99.188000000000002</v>
      </c>
      <c r="J45" s="33">
        <f t="shared" si="2"/>
        <v>0</v>
      </c>
      <c r="K45" s="22">
        <f>(D45*100)/$D$75</f>
        <v>7.4189528268598356E-2</v>
      </c>
    </row>
    <row r="46" spans="1:11" ht="15" thickBot="1" x14ac:dyDescent="0.4">
      <c r="A46" s="114">
        <v>669</v>
      </c>
      <c r="B46" s="55" t="s">
        <v>11</v>
      </c>
      <c r="C46" s="81">
        <f>SUM(C47:C48)</f>
        <v>150000</v>
      </c>
      <c r="D46" s="56">
        <f>SUM(D47:D48)</f>
        <v>142000</v>
      </c>
      <c r="E46" s="56">
        <f>SUM(E47:E48)</f>
        <v>4728.84</v>
      </c>
      <c r="F46" s="56">
        <f t="shared" ref="F46:G46" si="10">SUM(F47:F48)</f>
        <v>137271.16</v>
      </c>
      <c r="G46" s="64">
        <f t="shared" si="10"/>
        <v>4723.84</v>
      </c>
      <c r="H46" s="57"/>
      <c r="I46" s="57"/>
      <c r="J46" s="57"/>
      <c r="K46" s="62"/>
    </row>
    <row r="47" spans="1:11" x14ac:dyDescent="0.35">
      <c r="A47" s="115"/>
      <c r="B47" s="59" t="s">
        <v>47</v>
      </c>
      <c r="C47" s="60">
        <v>100000</v>
      </c>
      <c r="D47" s="60">
        <v>100000</v>
      </c>
      <c r="E47" s="80">
        <v>0</v>
      </c>
      <c r="F47" s="50">
        <f t="shared" si="4"/>
        <v>100000</v>
      </c>
      <c r="G47" s="79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(D47*100)/$D$75</f>
        <v>0.14837905653719671</v>
      </c>
    </row>
    <row r="48" spans="1:11" ht="15" thickBot="1" x14ac:dyDescent="0.4">
      <c r="A48" s="116"/>
      <c r="B48" s="26" t="s">
        <v>48</v>
      </c>
      <c r="C48" s="17">
        <v>50000</v>
      </c>
      <c r="D48" s="17">
        <v>42000</v>
      </c>
      <c r="E48" s="19">
        <v>4728.84</v>
      </c>
      <c r="F48" s="19">
        <f t="shared" si="4"/>
        <v>37271.160000000003</v>
      </c>
      <c r="G48" s="35">
        <v>4723.84</v>
      </c>
      <c r="H48" s="21">
        <f t="shared" si="1"/>
        <v>11.259142857142859</v>
      </c>
      <c r="I48" s="21">
        <f t="shared" si="2"/>
        <v>88.740857142857152</v>
      </c>
      <c r="J48" s="33">
        <f t="shared" si="2"/>
        <v>99.894265824176756</v>
      </c>
      <c r="K48" s="22">
        <f>(D48*100)/$D$75</f>
        <v>6.2319203745622616E-2</v>
      </c>
    </row>
    <row r="49" spans="1:11" ht="15" thickBot="1" x14ac:dyDescent="0.4">
      <c r="A49" s="114">
        <v>86</v>
      </c>
      <c r="B49" s="55" t="s">
        <v>12</v>
      </c>
      <c r="C49" s="64">
        <f>SUM(C50:C53)</f>
        <v>750000</v>
      </c>
      <c r="D49" s="82">
        <f>SUM(D50:D53)</f>
        <v>900000</v>
      </c>
      <c r="E49" s="56">
        <f>SUM(E50:E53)</f>
        <v>180472.83</v>
      </c>
      <c r="F49" s="56">
        <f t="shared" ref="F49:G49" si="11">SUM(F50:F53)</f>
        <v>719527.17</v>
      </c>
      <c r="G49" s="64">
        <f t="shared" si="11"/>
        <v>79874.149999999994</v>
      </c>
      <c r="H49" s="57"/>
      <c r="I49" s="57"/>
      <c r="J49" s="57"/>
      <c r="K49" s="62"/>
    </row>
    <row r="50" spans="1:11" x14ac:dyDescent="0.35">
      <c r="A50" s="115"/>
      <c r="B50" s="59" t="s">
        <v>47</v>
      </c>
      <c r="C50" s="60">
        <v>600000</v>
      </c>
      <c r="D50" s="60">
        <v>600000</v>
      </c>
      <c r="E50" s="80">
        <v>0</v>
      </c>
      <c r="F50" s="50">
        <f t="shared" si="4"/>
        <v>600000</v>
      </c>
      <c r="G50" s="80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(D50*100)/$D$75</f>
        <v>0.89027433922318022</v>
      </c>
    </row>
    <row r="51" spans="1:11" x14ac:dyDescent="0.35">
      <c r="A51" s="115"/>
      <c r="B51" s="3" t="s">
        <v>42</v>
      </c>
      <c r="C51" s="11">
        <v>0</v>
      </c>
      <c r="D51" s="11">
        <v>0</v>
      </c>
      <c r="E51" s="9">
        <v>0</v>
      </c>
      <c r="F51" s="9">
        <f t="shared" si="4"/>
        <v>0</v>
      </c>
      <c r="G51" s="9">
        <v>0</v>
      </c>
      <c r="H51" s="6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(D51*100)/$D$75</f>
        <v>0</v>
      </c>
    </row>
    <row r="52" spans="1:11" x14ac:dyDescent="0.35">
      <c r="A52" s="115"/>
      <c r="B52" s="96" t="s">
        <v>66</v>
      </c>
      <c r="C52" s="97"/>
      <c r="D52" s="97">
        <v>100000</v>
      </c>
      <c r="E52" s="98"/>
      <c r="F52" s="9">
        <f t="shared" si="4"/>
        <v>100000</v>
      </c>
      <c r="G52" s="9">
        <v>0</v>
      </c>
      <c r="H52" s="6">
        <f t="shared" si="1"/>
        <v>0</v>
      </c>
      <c r="I52" s="99">
        <f t="shared" si="2"/>
        <v>100</v>
      </c>
      <c r="J52" s="10" t="e">
        <f t="shared" si="2"/>
        <v>#DIV/0!</v>
      </c>
      <c r="K52" s="100">
        <f>(D52*100)/$D$75</f>
        <v>0.14837905653719671</v>
      </c>
    </row>
    <row r="53" spans="1:11" ht="15" thickBot="1" x14ac:dyDescent="0.4">
      <c r="A53" s="116"/>
      <c r="B53" s="26" t="s">
        <v>48</v>
      </c>
      <c r="C53" s="17">
        <v>150000</v>
      </c>
      <c r="D53" s="17">
        <v>200000</v>
      </c>
      <c r="E53" s="19">
        <v>180472.83</v>
      </c>
      <c r="F53" s="19">
        <f t="shared" si="4"/>
        <v>19527.170000000013</v>
      </c>
      <c r="G53" s="34">
        <v>79874.149999999994</v>
      </c>
      <c r="H53" s="21">
        <f t="shared" si="1"/>
        <v>90.236414999999994</v>
      </c>
      <c r="I53" s="21">
        <f t="shared" si="2"/>
        <v>9.7635850000000062</v>
      </c>
      <c r="J53" s="33">
        <f t="shared" si="2"/>
        <v>44.258268682327419</v>
      </c>
      <c r="K53" s="22">
        <f>(D53*100)/$D$75</f>
        <v>0.29675811307439343</v>
      </c>
    </row>
    <row r="54" spans="1:11" ht="15" thickBot="1" x14ac:dyDescent="0.4">
      <c r="A54" s="114">
        <v>85</v>
      </c>
      <c r="B54" s="55" t="s">
        <v>13</v>
      </c>
      <c r="C54" s="61">
        <f>SUM(C55:C59)</f>
        <v>1534611</v>
      </c>
      <c r="D54" s="56">
        <f>SUM(D55:D59)</f>
        <v>1734143.46</v>
      </c>
      <c r="E54" s="56">
        <f>SUM(E55:E59)</f>
        <v>354464.62</v>
      </c>
      <c r="F54" s="56">
        <f t="shared" ref="F54:G54" si="12">SUM(F55:F59)</f>
        <v>1332504.6200000001</v>
      </c>
      <c r="G54" s="56">
        <f t="shared" si="12"/>
        <v>270899.64</v>
      </c>
      <c r="H54" s="57"/>
      <c r="I54" s="57"/>
      <c r="J54" s="57"/>
      <c r="K54" s="62"/>
    </row>
    <row r="55" spans="1:11" x14ac:dyDescent="0.35">
      <c r="A55" s="115"/>
      <c r="B55" s="59" t="s">
        <v>47</v>
      </c>
      <c r="C55" s="60">
        <v>1050000</v>
      </c>
      <c r="D55" s="60">
        <v>1050000</v>
      </c>
      <c r="E55" s="51">
        <v>0</v>
      </c>
      <c r="F55" s="50">
        <f t="shared" si="4"/>
        <v>1050000</v>
      </c>
      <c r="G55" s="51">
        <v>0</v>
      </c>
      <c r="H55" s="52">
        <f t="shared" si="1"/>
        <v>0</v>
      </c>
      <c r="I55" s="53">
        <f t="shared" si="2"/>
        <v>100</v>
      </c>
      <c r="J55" s="65" t="e">
        <f t="shared" si="2"/>
        <v>#DIV/0!</v>
      </c>
      <c r="K55" s="54">
        <f>(D55*100)/$D$75</f>
        <v>1.5579800936405654</v>
      </c>
    </row>
    <row r="56" spans="1:11" x14ac:dyDescent="0.35">
      <c r="A56" s="115"/>
      <c r="B56" s="59" t="s">
        <v>69</v>
      </c>
      <c r="C56" s="60"/>
      <c r="D56" s="60">
        <v>119532.46</v>
      </c>
      <c r="E56" s="51">
        <v>71960</v>
      </c>
      <c r="F56" s="50"/>
      <c r="G56" s="51">
        <v>0</v>
      </c>
      <c r="H56" s="52">
        <f t="shared" si="1"/>
        <v>60.201220655878743</v>
      </c>
      <c r="I56" s="53">
        <f t="shared" si="2"/>
        <v>0</v>
      </c>
      <c r="J56" s="65">
        <f t="shared" si="2"/>
        <v>0</v>
      </c>
      <c r="K56" s="54">
        <f>(D56*100)/$D$75</f>
        <v>0.17736113640370205</v>
      </c>
    </row>
    <row r="57" spans="1:11" x14ac:dyDescent="0.35">
      <c r="A57" s="115"/>
      <c r="B57" s="3" t="s">
        <v>42</v>
      </c>
      <c r="C57" s="4">
        <v>0</v>
      </c>
      <c r="D57" s="4">
        <v>0</v>
      </c>
      <c r="E57" s="12">
        <v>0</v>
      </c>
      <c r="F57" s="5">
        <f t="shared" si="4"/>
        <v>0</v>
      </c>
      <c r="G57" s="12">
        <v>0</v>
      </c>
      <c r="H57" s="8" t="e">
        <f t="shared" si="1"/>
        <v>#DIV/0!</v>
      </c>
      <c r="I57" s="6" t="e">
        <f t="shared" si="2"/>
        <v>#DIV/0!</v>
      </c>
      <c r="J57" s="10" t="e">
        <f t="shared" si="2"/>
        <v>#DIV/0!</v>
      </c>
      <c r="K57" s="16">
        <f>(D57*100)/$D$75</f>
        <v>0</v>
      </c>
    </row>
    <row r="58" spans="1:11" x14ac:dyDescent="0.35">
      <c r="A58" s="115"/>
      <c r="B58" s="96" t="s">
        <v>66</v>
      </c>
      <c r="C58" s="101"/>
      <c r="D58" s="101">
        <v>0</v>
      </c>
      <c r="E58" s="102"/>
      <c r="F58" s="5">
        <f t="shared" si="4"/>
        <v>0</v>
      </c>
      <c r="G58" s="12">
        <v>0</v>
      </c>
      <c r="H58" s="8" t="e">
        <f t="shared" si="1"/>
        <v>#DIV/0!</v>
      </c>
      <c r="I58" s="6" t="e">
        <f t="shared" si="2"/>
        <v>#DIV/0!</v>
      </c>
      <c r="J58" s="10" t="e">
        <f t="shared" si="2"/>
        <v>#DIV/0!</v>
      </c>
      <c r="K58" s="100">
        <f>(D58*100)/$D$75</f>
        <v>0</v>
      </c>
    </row>
    <row r="59" spans="1:11" ht="15" thickBot="1" x14ac:dyDescent="0.4">
      <c r="A59" s="116"/>
      <c r="B59" s="26" t="s">
        <v>48</v>
      </c>
      <c r="C59" s="17">
        <v>484611</v>
      </c>
      <c r="D59" s="17">
        <v>564611</v>
      </c>
      <c r="E59" s="20">
        <v>282504.62</v>
      </c>
      <c r="F59" s="19">
        <v>282504.62</v>
      </c>
      <c r="G59" s="20">
        <v>270899.64</v>
      </c>
      <c r="H59" s="21">
        <f t="shared" si="1"/>
        <v>50.035266758883544</v>
      </c>
      <c r="I59" s="21">
        <f t="shared" si="2"/>
        <v>50.035266758883544</v>
      </c>
      <c r="J59" s="33">
        <f t="shared" si="2"/>
        <v>95.892109658242049</v>
      </c>
      <c r="K59" s="22">
        <f>(D59*100)/$D$75</f>
        <v>0.83776447490523165</v>
      </c>
    </row>
    <row r="60" spans="1:11" ht="15" thickBot="1" x14ac:dyDescent="0.4">
      <c r="A60" s="117" t="s">
        <v>33</v>
      </c>
      <c r="B60" s="55" t="s">
        <v>14</v>
      </c>
      <c r="C60" s="61">
        <f>SUM(C61:C62)</f>
        <v>100000</v>
      </c>
      <c r="D60" s="64">
        <f>SUM(D61:D62)</f>
        <v>100000</v>
      </c>
      <c r="E60" s="64">
        <f>SUM(E61:E62)</f>
        <v>0</v>
      </c>
      <c r="F60" s="64">
        <f>SUM(F61:F62)</f>
        <v>100000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18"/>
      <c r="B61" s="59" t="s">
        <v>47</v>
      </c>
      <c r="C61" s="60">
        <v>100000</v>
      </c>
      <c r="D61" s="60">
        <v>100000</v>
      </c>
      <c r="E61" s="80">
        <v>0</v>
      </c>
      <c r="F61" s="80">
        <f t="shared" si="4"/>
        <v>100000</v>
      </c>
      <c r="G61" s="80">
        <v>0</v>
      </c>
      <c r="H61" s="52">
        <f t="shared" si="1"/>
        <v>0</v>
      </c>
      <c r="I61" s="53">
        <f t="shared" si="2"/>
        <v>100</v>
      </c>
      <c r="J61" s="65" t="e">
        <f t="shared" si="2"/>
        <v>#DIV/0!</v>
      </c>
      <c r="K61" s="54">
        <f>(D61*100)/$D$75</f>
        <v>0.14837905653719671</v>
      </c>
    </row>
    <row r="62" spans="1:11" ht="15" thickBot="1" x14ac:dyDescent="0.4">
      <c r="A62" s="119"/>
      <c r="B62" s="26" t="s">
        <v>48</v>
      </c>
      <c r="C62" s="17">
        <v>0</v>
      </c>
      <c r="D62" s="17">
        <v>0</v>
      </c>
      <c r="E62" s="34">
        <v>0</v>
      </c>
      <c r="F62" s="34">
        <f t="shared" si="4"/>
        <v>0</v>
      </c>
      <c r="G62" s="34">
        <v>0</v>
      </c>
      <c r="H62" s="32" t="e">
        <f t="shared" si="1"/>
        <v>#DIV/0!</v>
      </c>
      <c r="I62" s="21" t="e">
        <f t="shared" si="2"/>
        <v>#DIV/0!</v>
      </c>
      <c r="J62" s="33" t="e">
        <f t="shared" si="2"/>
        <v>#DIV/0!</v>
      </c>
      <c r="K62" s="22">
        <f>(D62*100)/$D$75</f>
        <v>0</v>
      </c>
    </row>
    <row r="63" spans="1:11" ht="15" thickBot="1" x14ac:dyDescent="0.4">
      <c r="A63" s="114">
        <v>123</v>
      </c>
      <c r="B63" s="55" t="s">
        <v>15</v>
      </c>
      <c r="C63" s="56">
        <f>SUM(C64:C67)</f>
        <v>150000</v>
      </c>
      <c r="D63" s="56">
        <f>SUM(D64:D67)</f>
        <v>519939.35</v>
      </c>
      <c r="E63" s="64">
        <f>SUM(E64:E67)</f>
        <v>419939.35</v>
      </c>
      <c r="F63" s="64">
        <f>SUM(F64:F67)</f>
        <v>100000</v>
      </c>
      <c r="G63" s="64">
        <f>SUM(G64:G67)</f>
        <v>419293.64999999997</v>
      </c>
      <c r="H63" s="57"/>
      <c r="I63" s="57"/>
      <c r="J63" s="57"/>
      <c r="K63" s="62"/>
    </row>
    <row r="64" spans="1:11" x14ac:dyDescent="0.35">
      <c r="A64" s="115"/>
      <c r="B64" s="59" t="s">
        <v>47</v>
      </c>
      <c r="C64" s="60">
        <v>100000</v>
      </c>
      <c r="D64" s="60">
        <v>100000</v>
      </c>
      <c r="E64" s="80">
        <v>0</v>
      </c>
      <c r="F64" s="80">
        <f t="shared" si="4"/>
        <v>100000</v>
      </c>
      <c r="G64" s="83">
        <v>0</v>
      </c>
      <c r="H64" s="52">
        <f t="shared" si="1"/>
        <v>0</v>
      </c>
      <c r="I64" s="53">
        <f t="shared" si="2"/>
        <v>100</v>
      </c>
      <c r="J64" s="65" t="e">
        <f t="shared" si="2"/>
        <v>#DIV/0!</v>
      </c>
      <c r="K64" s="54">
        <f>(D64*100)/$D$75</f>
        <v>0.14837905653719671</v>
      </c>
    </row>
    <row r="65" spans="1:11" x14ac:dyDescent="0.35">
      <c r="A65" s="115"/>
      <c r="B65" s="92" t="s">
        <v>42</v>
      </c>
      <c r="C65" s="93">
        <v>0</v>
      </c>
      <c r="D65" s="93">
        <v>189431.35</v>
      </c>
      <c r="E65" s="94">
        <v>189431.35</v>
      </c>
      <c r="F65" s="80">
        <f t="shared" si="4"/>
        <v>0</v>
      </c>
      <c r="G65" s="95">
        <v>189431.34</v>
      </c>
      <c r="H65" s="52">
        <f t="shared" si="1"/>
        <v>100</v>
      </c>
      <c r="I65" s="53">
        <f t="shared" si="2"/>
        <v>0</v>
      </c>
      <c r="J65" s="65">
        <f t="shared" si="2"/>
        <v>99.999994721042739</v>
      </c>
      <c r="K65" s="54">
        <f>(D65*100)/$D$75</f>
        <v>0.28107644991567499</v>
      </c>
    </row>
    <row r="66" spans="1:11" x14ac:dyDescent="0.35">
      <c r="A66" s="115"/>
      <c r="B66" s="92" t="s">
        <v>66</v>
      </c>
      <c r="C66" s="93"/>
      <c r="D66" s="93">
        <v>180508</v>
      </c>
      <c r="E66" s="94">
        <v>180508</v>
      </c>
      <c r="F66" s="80">
        <f t="shared" si="4"/>
        <v>0</v>
      </c>
      <c r="G66" s="95">
        <v>180431.27</v>
      </c>
      <c r="H66" s="52">
        <f t="shared" si="1"/>
        <v>100</v>
      </c>
      <c r="I66" s="53">
        <f t="shared" si="2"/>
        <v>0</v>
      </c>
      <c r="J66" s="65">
        <f t="shared" si="2"/>
        <v>99.957492188711853</v>
      </c>
      <c r="K66" s="54">
        <f>(D66*100)/$D$75</f>
        <v>0.26783606737416304</v>
      </c>
    </row>
    <row r="67" spans="1:11" ht="15" thickBot="1" x14ac:dyDescent="0.4">
      <c r="A67" s="116"/>
      <c r="B67" s="26" t="s">
        <v>48</v>
      </c>
      <c r="C67" s="17">
        <v>50000</v>
      </c>
      <c r="D67" s="17">
        <v>50000</v>
      </c>
      <c r="E67" s="34">
        <v>50000</v>
      </c>
      <c r="F67" s="34">
        <f t="shared" si="4"/>
        <v>0</v>
      </c>
      <c r="G67" s="18">
        <v>49431.040000000001</v>
      </c>
      <c r="H67" s="21">
        <f t="shared" si="1"/>
        <v>100</v>
      </c>
      <c r="I67" s="21">
        <f t="shared" si="2"/>
        <v>0</v>
      </c>
      <c r="J67" s="33">
        <f t="shared" si="2"/>
        <v>98.862079999999992</v>
      </c>
      <c r="K67" s="22">
        <f>(D67*100)/$D$75</f>
        <v>7.4189528268598356E-2</v>
      </c>
    </row>
    <row r="68" spans="1:11" ht="15" thickBot="1" x14ac:dyDescent="0.4">
      <c r="A68" s="114">
        <v>117</v>
      </c>
      <c r="B68" s="55" t="s">
        <v>16</v>
      </c>
      <c r="C68" s="56">
        <f>SUM(C69:C71)</f>
        <v>2500000</v>
      </c>
      <c r="D68" s="64">
        <f>SUM(D69:D71)</f>
        <v>3300000</v>
      </c>
      <c r="E68" s="64">
        <f>SUM(E69:E71)</f>
        <v>591200</v>
      </c>
      <c r="F68" s="64">
        <f t="shared" ref="F68:G68" si="13">SUM(F69:F71)</f>
        <v>2708800</v>
      </c>
      <c r="G68" s="64">
        <f t="shared" si="13"/>
        <v>0</v>
      </c>
      <c r="H68" s="57"/>
      <c r="I68" s="57"/>
      <c r="J68" s="57"/>
      <c r="K68" s="62"/>
    </row>
    <row r="69" spans="1:11" x14ac:dyDescent="0.35">
      <c r="A69" s="115"/>
      <c r="B69" s="47" t="s">
        <v>42</v>
      </c>
      <c r="C69" s="84">
        <v>0</v>
      </c>
      <c r="D69" s="48">
        <v>0</v>
      </c>
      <c r="E69" s="85">
        <v>0</v>
      </c>
      <c r="F69" s="80">
        <f t="shared" si="4"/>
        <v>0</v>
      </c>
      <c r="G69" s="85">
        <v>0</v>
      </c>
      <c r="H69" s="53" t="e">
        <f t="shared" si="1"/>
        <v>#DIV/0!</v>
      </c>
      <c r="I69" s="53" t="e">
        <f t="shared" si="2"/>
        <v>#DIV/0!</v>
      </c>
      <c r="J69" s="65" t="e">
        <f t="shared" si="2"/>
        <v>#DIV/0!</v>
      </c>
      <c r="K69" s="54">
        <f>(D69*100)/$D$75</f>
        <v>0</v>
      </c>
    </row>
    <row r="70" spans="1:11" x14ac:dyDescent="0.35">
      <c r="A70" s="115"/>
      <c r="B70" s="103" t="s">
        <v>69</v>
      </c>
      <c r="C70" s="104"/>
      <c r="D70" s="105">
        <v>800000</v>
      </c>
      <c r="E70" s="106">
        <v>591200</v>
      </c>
      <c r="F70" s="80">
        <f t="shared" si="4"/>
        <v>208800</v>
      </c>
      <c r="G70" s="85">
        <v>0</v>
      </c>
      <c r="H70" s="53">
        <f t="shared" si="1"/>
        <v>73.900000000000006</v>
      </c>
      <c r="I70" s="53">
        <f t="shared" si="2"/>
        <v>26.1</v>
      </c>
      <c r="J70" s="65">
        <f t="shared" si="2"/>
        <v>0</v>
      </c>
      <c r="K70" s="54">
        <f>(D70*100)/$D$75</f>
        <v>1.1870324522975737</v>
      </c>
    </row>
    <row r="71" spans="1:11" ht="15" thickBot="1" x14ac:dyDescent="0.4">
      <c r="A71" s="116"/>
      <c r="B71" s="36" t="s">
        <v>47</v>
      </c>
      <c r="C71" s="17">
        <v>2500000</v>
      </c>
      <c r="D71" s="17">
        <v>2500000</v>
      </c>
      <c r="E71" s="34">
        <v>0</v>
      </c>
      <c r="F71" s="19">
        <f t="shared" si="4"/>
        <v>2500000</v>
      </c>
      <c r="G71" s="34">
        <v>0</v>
      </c>
      <c r="H71" s="32">
        <f t="shared" si="1"/>
        <v>0</v>
      </c>
      <c r="I71" s="37">
        <f t="shared" si="2"/>
        <v>100</v>
      </c>
      <c r="J71" s="33" t="e">
        <f t="shared" si="2"/>
        <v>#DIV/0!</v>
      </c>
      <c r="K71" s="22">
        <f>(D71*100)/$D$75</f>
        <v>3.7094764134299179</v>
      </c>
    </row>
    <row r="72" spans="1:11" ht="15" thickBot="1" x14ac:dyDescent="0.4">
      <c r="A72" s="114">
        <v>750</v>
      </c>
      <c r="B72" s="55" t="s">
        <v>34</v>
      </c>
      <c r="C72" s="81">
        <f>SUM(C73:C74)</f>
        <v>300000</v>
      </c>
      <c r="D72" s="82">
        <f>SUM(D73:D74)</f>
        <v>300000</v>
      </c>
      <c r="E72" s="56">
        <f>SUM(E73:E74)</f>
        <v>38856.43</v>
      </c>
      <c r="F72" s="56">
        <f t="shared" ref="F72:G72" si="14">SUM(F73:F74)</f>
        <v>261143.57</v>
      </c>
      <c r="G72" s="64">
        <f t="shared" si="14"/>
        <v>28640.13</v>
      </c>
      <c r="H72" s="89"/>
      <c r="I72" s="89"/>
      <c r="J72" s="90"/>
      <c r="K72" s="62"/>
    </row>
    <row r="73" spans="1:11" x14ac:dyDescent="0.35">
      <c r="A73" s="115"/>
      <c r="B73" s="86" t="s">
        <v>51</v>
      </c>
      <c r="C73" s="87">
        <v>100000</v>
      </c>
      <c r="D73" s="87">
        <v>100000</v>
      </c>
      <c r="E73" s="88">
        <v>38856.43</v>
      </c>
      <c r="F73" s="50">
        <f t="shared" si="4"/>
        <v>61143.57</v>
      </c>
      <c r="G73" s="51">
        <v>28640.13</v>
      </c>
      <c r="H73" s="53">
        <f t="shared" si="1"/>
        <v>38.856430000000003</v>
      </c>
      <c r="I73" s="53">
        <f t="shared" si="2"/>
        <v>61.143570000000004</v>
      </c>
      <c r="J73" s="65">
        <f t="shared" si="2"/>
        <v>73.707569120477615</v>
      </c>
      <c r="K73" s="54">
        <f>(D73*100)/$D$75</f>
        <v>0.14837905653719671</v>
      </c>
    </row>
    <row r="74" spans="1:11" ht="15" thickBot="1" x14ac:dyDescent="0.4">
      <c r="A74" s="116"/>
      <c r="B74" s="26" t="s">
        <v>47</v>
      </c>
      <c r="C74" s="17">
        <v>200000</v>
      </c>
      <c r="D74" s="17">
        <v>200000</v>
      </c>
      <c r="E74" s="34">
        <v>0</v>
      </c>
      <c r="F74" s="19">
        <f t="shared" si="4"/>
        <v>200000</v>
      </c>
      <c r="G74" s="35">
        <v>0</v>
      </c>
      <c r="H74" s="32">
        <f t="shared" si="1"/>
        <v>0</v>
      </c>
      <c r="I74" s="21">
        <f t="shared" si="2"/>
        <v>100</v>
      </c>
      <c r="J74" s="33" t="e">
        <f t="shared" si="2"/>
        <v>#DIV/0!</v>
      </c>
      <c r="K74" s="22">
        <f>SUM(D74/D75)*100</f>
        <v>0.29675811307439343</v>
      </c>
    </row>
    <row r="75" spans="1:11" ht="15" thickBot="1" x14ac:dyDescent="0.4">
      <c r="A75" s="38" t="s">
        <v>35</v>
      </c>
      <c r="B75" s="39" t="s">
        <v>20</v>
      </c>
      <c r="C75" s="40">
        <f>SUM(C9+C12,C15,C18,C23,C28,C34,C36,C39,C43,C46,C49,C54,C60,C63,C68+C72)</f>
        <v>63784755</v>
      </c>
      <c r="D75" s="40">
        <f>SUM(D9+D12,D15,D18,D23,D28,D34,D36,D39,D43,D46,D49,D54,D60,D63,D68+D72)</f>
        <v>67394956.090000004</v>
      </c>
      <c r="E75" s="40">
        <f>SUM(E9+E12,E15,E18,E23,E28,E34,E36,E39,E43,E46,E49,E54,E60,E63,E68+E72)</f>
        <v>58223259.469999999</v>
      </c>
      <c r="F75" s="40">
        <f>SUM(F9+F12,F15,F18,F23,F28,F34,F36,F39,F43,F46,F49,F54,F60,F63,F68+F72)</f>
        <v>9120703.9199999999</v>
      </c>
      <c r="G75" s="40">
        <f>SUM(G9+G12,G15,G18,G23,G28,G34,G36,G39,G43,G46,G49,G54,G60,G63,G68+G72)</f>
        <v>37865042.940000013</v>
      </c>
      <c r="H75" s="41">
        <f t="shared" si="1"/>
        <v>86.391123086790031</v>
      </c>
      <c r="I75" s="41">
        <f t="shared" si="2"/>
        <v>13.533214426047117</v>
      </c>
      <c r="J75" s="41">
        <f t="shared" si="2"/>
        <v>65.034220489682966</v>
      </c>
      <c r="K75" s="42">
        <f>SUM(K9:K74)</f>
        <v>100.01187032452296</v>
      </c>
    </row>
    <row r="76" spans="1:11" x14ac:dyDescent="0.35">
      <c r="A76" s="1"/>
      <c r="B76" s="15" t="s">
        <v>73</v>
      </c>
      <c r="C76" s="1"/>
    </row>
    <row r="77" spans="1:11" x14ac:dyDescent="0.35">
      <c r="A77" s="1"/>
      <c r="B77" s="15" t="s">
        <v>37</v>
      </c>
      <c r="C77" s="1"/>
      <c r="E77" t="s">
        <v>36</v>
      </c>
    </row>
    <row r="78" spans="1:11" x14ac:dyDescent="0.35">
      <c r="A78" s="44"/>
      <c r="B78" s="45" t="s">
        <v>40</v>
      </c>
      <c r="C78" s="44"/>
      <c r="D78" s="44"/>
      <c r="E78" s="44"/>
      <c r="F78" s="44"/>
      <c r="G78" s="44"/>
      <c r="H78" s="44"/>
      <c r="I78" s="44"/>
      <c r="J78" s="44"/>
      <c r="K78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3:A45"/>
    <mergeCell ref="F7:F8"/>
    <mergeCell ref="G7:G8"/>
    <mergeCell ref="A9:A11"/>
    <mergeCell ref="A12:A14"/>
    <mergeCell ref="A15:A17"/>
    <mergeCell ref="A18:A22"/>
    <mergeCell ref="A23:A27"/>
    <mergeCell ref="A28:A33"/>
    <mergeCell ref="A34:A35"/>
    <mergeCell ref="A36:A38"/>
    <mergeCell ref="A39:A42"/>
    <mergeCell ref="A72:A74"/>
    <mergeCell ref="A46:A48"/>
    <mergeCell ref="A49:A53"/>
    <mergeCell ref="A54:A59"/>
    <mergeCell ref="A60:A62"/>
    <mergeCell ref="A63:A67"/>
    <mergeCell ref="A68:A71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D949-5E30-4D25-9E5B-32905D2F972A}">
  <dimension ref="A1:K78"/>
  <sheetViews>
    <sheetView topLeftCell="A14" workbookViewId="0">
      <selection activeCell="G10" sqref="G10"/>
    </sheetView>
  </sheetViews>
  <sheetFormatPr defaultRowHeight="14.5" x14ac:dyDescent="0.35"/>
  <cols>
    <col min="2" max="2" width="40.453125" customWidth="1"/>
    <col min="3" max="3" width="14.1796875" bestFit="1" customWidth="1"/>
    <col min="4" max="4" width="17.6328125" customWidth="1"/>
    <col min="5" max="7" width="14.1796875" bestFit="1" customWidth="1"/>
  </cols>
  <sheetData>
    <row r="1" spans="1:11" x14ac:dyDescent="0.35">
      <c r="A1" s="124" t="s">
        <v>22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</row>
    <row r="2" spans="1:11" x14ac:dyDescent="0.35">
      <c r="A2" s="124" t="s">
        <v>61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35">
      <c r="A3" s="124" t="s">
        <v>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35">
      <c r="A4" s="124" t="s">
        <v>63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15" thickBot="1" x14ac:dyDescent="0.4">
      <c r="B5" s="1" t="s">
        <v>76</v>
      </c>
      <c r="F5" s="2"/>
      <c r="G5" s="2"/>
      <c r="K5" s="2" t="s">
        <v>0</v>
      </c>
    </row>
    <row r="6" spans="1:11" ht="15" thickBot="1" x14ac:dyDescent="0.4">
      <c r="A6" s="125" t="s">
        <v>1</v>
      </c>
      <c r="B6" s="128" t="s">
        <v>2</v>
      </c>
      <c r="C6" s="131" t="s">
        <v>3</v>
      </c>
      <c r="D6" s="131"/>
      <c r="E6" s="131"/>
      <c r="F6" s="131"/>
      <c r="G6" s="132"/>
      <c r="H6" s="133" t="s">
        <v>17</v>
      </c>
      <c r="I6" s="134"/>
      <c r="J6" s="135"/>
      <c r="K6" s="136"/>
    </row>
    <row r="7" spans="1:11" x14ac:dyDescent="0.35">
      <c r="A7" s="126"/>
      <c r="B7" s="129"/>
      <c r="C7" s="137" t="s">
        <v>26</v>
      </c>
      <c r="D7" s="120"/>
      <c r="E7" s="120" t="s">
        <v>4</v>
      </c>
      <c r="F7" s="120" t="s">
        <v>27</v>
      </c>
      <c r="G7" s="122" t="s">
        <v>28</v>
      </c>
      <c r="H7" s="13"/>
      <c r="I7" s="14"/>
      <c r="J7" s="14"/>
      <c r="K7" s="27"/>
    </row>
    <row r="8" spans="1:11" ht="40.5" customHeight="1" thickBot="1" x14ac:dyDescent="0.4">
      <c r="A8" s="127"/>
      <c r="B8" s="130"/>
      <c r="C8" s="46" t="s">
        <v>25</v>
      </c>
      <c r="D8" s="28" t="s">
        <v>41</v>
      </c>
      <c r="E8" s="121"/>
      <c r="F8" s="121"/>
      <c r="G8" s="123"/>
      <c r="H8" s="29" t="s">
        <v>18</v>
      </c>
      <c r="I8" s="30" t="s">
        <v>19</v>
      </c>
      <c r="J8" s="30" t="s">
        <v>29</v>
      </c>
      <c r="K8" s="31" t="s">
        <v>21</v>
      </c>
    </row>
    <row r="9" spans="1:11" ht="15" thickBot="1" x14ac:dyDescent="0.4">
      <c r="A9" s="114">
        <v>48</v>
      </c>
      <c r="B9" s="55" t="s">
        <v>5</v>
      </c>
      <c r="C9" s="56">
        <f>SUM(C10:C11)</f>
        <v>49540000</v>
      </c>
      <c r="D9" s="56">
        <f>SUM(D10:D11)</f>
        <v>49540000</v>
      </c>
      <c r="E9" s="56">
        <f>SUM(E10:E11)</f>
        <v>48512746.57</v>
      </c>
      <c r="F9" s="56">
        <f>SUM(F10:F11)</f>
        <v>1027253.4299999997</v>
      </c>
      <c r="G9" s="56">
        <f>SUM(G10:G11)</f>
        <v>31182468.34</v>
      </c>
      <c r="H9" s="57"/>
      <c r="I9" s="57"/>
      <c r="J9" s="57"/>
      <c r="K9" s="58"/>
    </row>
    <row r="10" spans="1:11" x14ac:dyDescent="0.35">
      <c r="A10" s="115"/>
      <c r="B10" s="47" t="s">
        <v>43</v>
      </c>
      <c r="C10" s="48">
        <v>100000</v>
      </c>
      <c r="D10" s="48">
        <v>100000</v>
      </c>
      <c r="E10" s="49">
        <v>1000</v>
      </c>
      <c r="F10" s="50">
        <f>SUM(D10-E10)</f>
        <v>99000</v>
      </c>
      <c r="G10" s="51">
        <v>0</v>
      </c>
      <c r="H10" s="52">
        <f>SUM(E10/D10*100)</f>
        <v>1</v>
      </c>
      <c r="I10" s="53">
        <f>SUM(F10/D10*100)</f>
        <v>99</v>
      </c>
      <c r="J10" s="53">
        <f>SUM(G10/E10*100)</f>
        <v>0</v>
      </c>
      <c r="K10" s="54">
        <f>(D10*100)/$D$75</f>
        <v>0.14839667170370924</v>
      </c>
    </row>
    <row r="11" spans="1:11" ht="15" thickBot="1" x14ac:dyDescent="0.4">
      <c r="A11" s="116"/>
      <c r="B11" s="43" t="s">
        <v>42</v>
      </c>
      <c r="C11" s="17">
        <v>49440000</v>
      </c>
      <c r="D11" s="17">
        <v>49440000</v>
      </c>
      <c r="E11" s="18">
        <v>48511746.57</v>
      </c>
      <c r="F11" s="19">
        <f>SUM(D11-E11)</f>
        <v>928253.4299999997</v>
      </c>
      <c r="G11" s="20">
        <v>31182468.34</v>
      </c>
      <c r="H11" s="21">
        <f>SUM(E11/D11*100)</f>
        <v>98.122464745145635</v>
      </c>
      <c r="I11" s="21">
        <f>SUM(F11/D11*100)</f>
        <v>1.8775352548543685</v>
      </c>
      <c r="J11" s="21">
        <f>SUM(G11/E11*100)</f>
        <v>64.278181151456323</v>
      </c>
      <c r="K11" s="22">
        <f>(D11*100)/$D$75</f>
        <v>73.367314490313845</v>
      </c>
    </row>
    <row r="12" spans="1:11" ht="15" thickBot="1" x14ac:dyDescent="0.4">
      <c r="A12" s="114">
        <v>57</v>
      </c>
      <c r="B12" s="55" t="s">
        <v>6</v>
      </c>
      <c r="C12" s="61">
        <f>SUM(C13:C14)</f>
        <v>1220000</v>
      </c>
      <c r="D12" s="56">
        <f>SUM(D13:D14)</f>
        <v>1220000</v>
      </c>
      <c r="E12" s="56">
        <f>SUM(E13:E14)</f>
        <v>1032380.02</v>
      </c>
      <c r="F12" s="56">
        <f t="shared" ref="F12:G12" si="0">SUM(F13:F14)</f>
        <v>187619.97999999998</v>
      </c>
      <c r="G12" s="56">
        <f t="shared" si="0"/>
        <v>942064.29</v>
      </c>
      <c r="H12" s="57"/>
      <c r="I12" s="57"/>
      <c r="J12" s="57"/>
      <c r="K12" s="62"/>
    </row>
    <row r="13" spans="1:11" x14ac:dyDescent="0.35">
      <c r="A13" s="115"/>
      <c r="B13" s="59" t="s">
        <v>46</v>
      </c>
      <c r="C13" s="60">
        <v>1220000</v>
      </c>
      <c r="D13" s="60">
        <v>1220000</v>
      </c>
      <c r="E13" s="51">
        <v>1032380.02</v>
      </c>
      <c r="F13" s="50">
        <f>SUM(D13-E13)</f>
        <v>187619.97999999998</v>
      </c>
      <c r="G13" s="51">
        <v>942064.29</v>
      </c>
      <c r="H13" s="53">
        <f t="shared" ref="H13:I75" si="1">SUM(E13/D13*100)</f>
        <v>84.621313114754102</v>
      </c>
      <c r="I13" s="53">
        <f t="shared" ref="I13:J75" si="2">SUM(F13/D13*100)</f>
        <v>15.378686885245902</v>
      </c>
      <c r="J13" s="53">
        <f>SUM(G13/E13*100)</f>
        <v>91.251697219014375</v>
      </c>
      <c r="K13" s="54">
        <f>(D13*100)/$D$75</f>
        <v>1.8104393947852526</v>
      </c>
    </row>
    <row r="14" spans="1:11" ht="15" thickBot="1" x14ac:dyDescent="0.4">
      <c r="A14" s="116"/>
      <c r="B14" s="23" t="s">
        <v>44</v>
      </c>
      <c r="C14" s="24">
        <v>0</v>
      </c>
      <c r="D14" s="25">
        <v>0</v>
      </c>
      <c r="E14" s="20">
        <v>0</v>
      </c>
      <c r="F14" s="19">
        <f>SUM(D14-E14)</f>
        <v>0</v>
      </c>
      <c r="G14" s="20">
        <v>0</v>
      </c>
      <c r="H14" s="21" t="e">
        <f t="shared" si="1"/>
        <v>#DIV/0!</v>
      </c>
      <c r="I14" s="21" t="e">
        <f t="shared" si="2"/>
        <v>#DIV/0!</v>
      </c>
      <c r="J14" s="21" t="e">
        <f>SUM(G14/E14*100)</f>
        <v>#DIV/0!</v>
      </c>
      <c r="K14" s="22">
        <f>(D14*100)/$D$75</f>
        <v>0</v>
      </c>
    </row>
    <row r="15" spans="1:11" ht="15" thickBot="1" x14ac:dyDescent="0.4">
      <c r="A15" s="114">
        <v>84</v>
      </c>
      <c r="B15" s="55" t="s">
        <v>7</v>
      </c>
      <c r="C15" s="56">
        <f>SUM(C16:C17)</f>
        <v>600000</v>
      </c>
      <c r="D15" s="56">
        <f>SUM(D16:D17)</f>
        <v>370000</v>
      </c>
      <c r="E15" s="56">
        <f>SUM(E16:E17)</f>
        <v>117052.14</v>
      </c>
      <c r="F15" s="56">
        <f t="shared" ref="F15:G15" si="3">SUM(F16:F17)</f>
        <v>252947.86</v>
      </c>
      <c r="G15" s="56">
        <f t="shared" si="3"/>
        <v>86207.39</v>
      </c>
      <c r="H15" s="57"/>
      <c r="I15" s="57"/>
      <c r="J15" s="57"/>
      <c r="K15" s="62"/>
    </row>
    <row r="16" spans="1:11" x14ac:dyDescent="0.35">
      <c r="A16" s="115"/>
      <c r="B16" s="59" t="s">
        <v>42</v>
      </c>
      <c r="C16" s="60">
        <v>0</v>
      </c>
      <c r="D16" s="60">
        <v>0</v>
      </c>
      <c r="E16" s="51">
        <v>0</v>
      </c>
      <c r="F16" s="50">
        <f t="shared" ref="F16:F74" si="4">SUM(D16-E16)</f>
        <v>0</v>
      </c>
      <c r="G16" s="51">
        <v>0</v>
      </c>
      <c r="H16" s="53" t="e">
        <f t="shared" si="1"/>
        <v>#DIV/0!</v>
      </c>
      <c r="I16" s="53" t="e">
        <f t="shared" si="2"/>
        <v>#DIV/0!</v>
      </c>
      <c r="J16" s="53" t="e">
        <f t="shared" si="2"/>
        <v>#DIV/0!</v>
      </c>
      <c r="K16" s="54">
        <f>(D16*100)/$D$75</f>
        <v>0</v>
      </c>
    </row>
    <row r="17" spans="1:11" ht="15" thickBot="1" x14ac:dyDescent="0.4">
      <c r="A17" s="116"/>
      <c r="B17" s="26" t="s">
        <v>44</v>
      </c>
      <c r="C17" s="17">
        <v>600000</v>
      </c>
      <c r="D17" s="17">
        <v>370000</v>
      </c>
      <c r="E17" s="20">
        <v>117052.14</v>
      </c>
      <c r="F17" s="19">
        <f t="shared" si="4"/>
        <v>252947.86</v>
      </c>
      <c r="G17" s="20">
        <v>86207.39</v>
      </c>
      <c r="H17" s="21">
        <f t="shared" si="1"/>
        <v>31.635713513513515</v>
      </c>
      <c r="I17" s="21">
        <f t="shared" si="2"/>
        <v>68.364286486486478</v>
      </c>
      <c r="J17" s="21">
        <f t="shared" si="2"/>
        <v>73.648709028301411</v>
      </c>
      <c r="K17" s="22">
        <f>(D17*100)/$D$75</f>
        <v>0.54906768530372418</v>
      </c>
    </row>
    <row r="18" spans="1:11" ht="15" thickBot="1" x14ac:dyDescent="0.4">
      <c r="A18" s="114">
        <v>49</v>
      </c>
      <c r="B18" s="63" t="s">
        <v>30</v>
      </c>
      <c r="C18" s="64">
        <f>SUM(C19:C22)</f>
        <v>5020170</v>
      </c>
      <c r="D18" s="56">
        <f>SUM(D19:D22)</f>
        <v>6943247.7999999998</v>
      </c>
      <c r="E18" s="56">
        <f>SUM(E19:E22)</f>
        <v>6869697.9100000001</v>
      </c>
      <c r="F18" s="56">
        <f>SUM(F19:F22)</f>
        <v>73549.89000000013</v>
      </c>
      <c r="G18" s="56">
        <f>SUM(G19:G22)</f>
        <v>6327347</v>
      </c>
      <c r="H18" s="57"/>
      <c r="I18" s="57"/>
      <c r="J18" s="57"/>
      <c r="K18" s="62"/>
    </row>
    <row r="19" spans="1:11" x14ac:dyDescent="0.35">
      <c r="A19" s="115"/>
      <c r="B19" s="59" t="s">
        <v>42</v>
      </c>
      <c r="C19" s="60">
        <v>3619910</v>
      </c>
      <c r="D19" s="60">
        <v>3619910</v>
      </c>
      <c r="E19" s="51">
        <v>3602364.8</v>
      </c>
      <c r="F19" s="50">
        <f t="shared" si="4"/>
        <v>17545.200000000186</v>
      </c>
      <c r="G19" s="51">
        <v>3447961.86</v>
      </c>
      <c r="H19" s="53">
        <f t="shared" si="1"/>
        <v>99.515313916644331</v>
      </c>
      <c r="I19" s="53">
        <f t="shared" si="2"/>
        <v>0.48468608335566871</v>
      </c>
      <c r="J19" s="53">
        <f t="shared" si="2"/>
        <v>95.713844972058354</v>
      </c>
      <c r="K19" s="54">
        <f>(D19*100)/$D$75</f>
        <v>5.3718259586697412</v>
      </c>
    </row>
    <row r="20" spans="1:11" ht="15" thickBot="1" x14ac:dyDescent="0.4">
      <c r="A20" s="115"/>
      <c r="B20" s="26" t="s">
        <v>45</v>
      </c>
      <c r="C20" s="17">
        <v>260</v>
      </c>
      <c r="D20" s="17">
        <v>260</v>
      </c>
      <c r="E20" s="20"/>
      <c r="F20" s="19">
        <f t="shared" si="4"/>
        <v>260</v>
      </c>
      <c r="G20" s="20">
        <v>0</v>
      </c>
      <c r="H20" s="53">
        <f t="shared" si="1"/>
        <v>0</v>
      </c>
      <c r="I20" s="53">
        <f t="shared" si="2"/>
        <v>100</v>
      </c>
      <c r="J20" s="21" t="e">
        <f t="shared" si="2"/>
        <v>#DIV/0!</v>
      </c>
      <c r="K20" s="22">
        <f>(D20*100)/$D$75</f>
        <v>3.8583134642964398E-4</v>
      </c>
    </row>
    <row r="21" spans="1:11" ht="15" thickBot="1" x14ac:dyDescent="0.4">
      <c r="A21" s="115"/>
      <c r="B21" s="66" t="s">
        <v>66</v>
      </c>
      <c r="C21" s="67"/>
      <c r="D21" s="67">
        <v>1013240.42</v>
      </c>
      <c r="E21" s="91">
        <v>1013240.42</v>
      </c>
      <c r="F21" s="19">
        <f t="shared" si="4"/>
        <v>0</v>
      </c>
      <c r="G21" s="91">
        <v>982055.61</v>
      </c>
      <c r="H21" s="21">
        <f t="shared" si="1"/>
        <v>100</v>
      </c>
      <c r="I21" s="21">
        <f t="shared" si="2"/>
        <v>0</v>
      </c>
      <c r="J21" s="21">
        <f t="shared" si="2"/>
        <v>96.922269445192484</v>
      </c>
      <c r="K21" s="22">
        <f>(D21*100)/$D$75</f>
        <v>1.5036150596366846</v>
      </c>
    </row>
    <row r="22" spans="1:11" ht="15" thickBot="1" x14ac:dyDescent="0.4">
      <c r="A22" s="116"/>
      <c r="B22" s="66" t="s">
        <v>44</v>
      </c>
      <c r="C22" s="67">
        <v>1400000</v>
      </c>
      <c r="D22" s="67">
        <v>2309837.38</v>
      </c>
      <c r="E22" s="91">
        <v>2254092.69</v>
      </c>
      <c r="F22" s="69">
        <f t="shared" si="4"/>
        <v>55744.689999999944</v>
      </c>
      <c r="G22" s="91">
        <v>1897329.53</v>
      </c>
      <c r="H22" s="21">
        <f t="shared" si="1"/>
        <v>97.586640060349183</v>
      </c>
      <c r="I22" s="21">
        <f t="shared" si="2"/>
        <v>2.4133599396508143</v>
      </c>
      <c r="J22" s="21">
        <f t="shared" si="2"/>
        <v>84.172649084807603</v>
      </c>
      <c r="K22" s="74">
        <f>(D22*100)/$D$75</f>
        <v>3.4277217936881588</v>
      </c>
    </row>
    <row r="23" spans="1:11" ht="15" thickBot="1" x14ac:dyDescent="0.4">
      <c r="A23" s="114">
        <v>124</v>
      </c>
      <c r="B23" s="55" t="s">
        <v>31</v>
      </c>
      <c r="C23" s="64">
        <f>SUM(C24:C27)</f>
        <v>904884</v>
      </c>
      <c r="D23" s="56">
        <f>SUM(D24:D27)</f>
        <v>1204884</v>
      </c>
      <c r="E23" s="56">
        <f>SUM(E24:E27)</f>
        <v>502339</v>
      </c>
      <c r="F23" s="56">
        <f>SUM(F24:F27)</f>
        <v>702545</v>
      </c>
      <c r="G23" s="64">
        <f>SUM(G24:G27)</f>
        <v>377670.99</v>
      </c>
      <c r="H23" s="57"/>
      <c r="I23" s="57"/>
      <c r="J23" s="57"/>
      <c r="K23" s="62"/>
    </row>
    <row r="24" spans="1:11" x14ac:dyDescent="0.35">
      <c r="A24" s="115"/>
      <c r="B24" s="59" t="s">
        <v>44</v>
      </c>
      <c r="C24" s="60">
        <v>300000</v>
      </c>
      <c r="D24" s="60">
        <v>500000</v>
      </c>
      <c r="E24" s="51">
        <v>340555.5</v>
      </c>
      <c r="F24" s="50">
        <f t="shared" si="4"/>
        <v>159444.5</v>
      </c>
      <c r="G24" s="51">
        <v>328342.99</v>
      </c>
      <c r="H24" s="53">
        <f t="shared" si="1"/>
        <v>68.111100000000008</v>
      </c>
      <c r="I24" s="53">
        <f t="shared" si="2"/>
        <v>31.8889</v>
      </c>
      <c r="J24" s="65">
        <f t="shared" si="2"/>
        <v>96.41394427633675</v>
      </c>
      <c r="K24" s="54">
        <f>(D24*100)/$D$75</f>
        <v>0.74198335851854613</v>
      </c>
    </row>
    <row r="25" spans="1:11" ht="15" thickBot="1" x14ac:dyDescent="0.4">
      <c r="A25" s="115"/>
      <c r="B25" s="26" t="s">
        <v>47</v>
      </c>
      <c r="C25" s="17">
        <v>400000</v>
      </c>
      <c r="D25" s="17">
        <v>400000</v>
      </c>
      <c r="E25" s="20">
        <v>0</v>
      </c>
      <c r="F25" s="19">
        <f t="shared" si="4"/>
        <v>400000</v>
      </c>
      <c r="G25" s="20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22">
        <f>(D25*100)/$D$75</f>
        <v>0.59358668681483695</v>
      </c>
    </row>
    <row r="26" spans="1:11" ht="15" thickBot="1" x14ac:dyDescent="0.4">
      <c r="A26" s="115"/>
      <c r="B26" s="66" t="s">
        <v>66</v>
      </c>
      <c r="C26" s="67"/>
      <c r="D26" s="67">
        <v>100000</v>
      </c>
      <c r="E26" s="91">
        <v>18000</v>
      </c>
      <c r="F26" s="19">
        <f t="shared" si="4"/>
        <v>82000</v>
      </c>
      <c r="G26" s="20">
        <v>4000</v>
      </c>
      <c r="H26" s="32">
        <f t="shared" si="1"/>
        <v>18</v>
      </c>
      <c r="I26" s="21">
        <f t="shared" si="2"/>
        <v>82</v>
      </c>
      <c r="J26" s="33">
        <f t="shared" si="2"/>
        <v>22.222222222222221</v>
      </c>
      <c r="K26" s="22">
        <f>(D26*100)/$D$75</f>
        <v>0.14839667170370924</v>
      </c>
    </row>
    <row r="27" spans="1:11" ht="15" thickBot="1" x14ac:dyDescent="0.4">
      <c r="A27" s="116"/>
      <c r="B27" s="66" t="s">
        <v>50</v>
      </c>
      <c r="C27" s="67">
        <v>204884</v>
      </c>
      <c r="D27" s="67">
        <v>204884</v>
      </c>
      <c r="E27" s="91">
        <v>143783.5</v>
      </c>
      <c r="F27" s="69">
        <f t="shared" si="4"/>
        <v>61100.5</v>
      </c>
      <c r="G27" s="91">
        <v>45328</v>
      </c>
      <c r="H27" s="32">
        <f t="shared" si="1"/>
        <v>70.178003162765265</v>
      </c>
      <c r="I27" s="21">
        <f t="shared" si="2"/>
        <v>29.821996837234728</v>
      </c>
      <c r="J27" s="33">
        <f t="shared" si="2"/>
        <v>31.525175002695022</v>
      </c>
      <c r="K27" s="74">
        <f>(D27*100)/$D$75</f>
        <v>0.30404103685342765</v>
      </c>
    </row>
    <row r="28" spans="1:11" ht="15" thickBot="1" x14ac:dyDescent="0.4">
      <c r="A28" s="114">
        <v>120</v>
      </c>
      <c r="B28" s="55" t="s">
        <v>24</v>
      </c>
      <c r="C28" s="64">
        <f>SUM(C29:C33)</f>
        <v>305090</v>
      </c>
      <c r="D28" s="56">
        <f>SUM(D29:D33)</f>
        <v>430741.48</v>
      </c>
      <c r="E28" s="56">
        <f>SUM(E29:E33)</f>
        <v>127782.57</v>
      </c>
      <c r="F28" s="56">
        <f t="shared" ref="F28:G28" si="5">SUM(F29:F33)</f>
        <v>299140.43</v>
      </c>
      <c r="G28" s="64">
        <f t="shared" si="5"/>
        <v>30921.71</v>
      </c>
      <c r="H28" s="57"/>
      <c r="I28" s="57"/>
      <c r="J28" s="57"/>
      <c r="K28" s="62"/>
    </row>
    <row r="29" spans="1:11" x14ac:dyDescent="0.35">
      <c r="A29" s="115"/>
      <c r="B29" s="59" t="s">
        <v>47</v>
      </c>
      <c r="C29" s="60">
        <v>300000</v>
      </c>
      <c r="D29" s="60">
        <v>300000</v>
      </c>
      <c r="E29" s="51">
        <v>37817.57</v>
      </c>
      <c r="F29" s="50">
        <f t="shared" si="4"/>
        <v>262182.43</v>
      </c>
      <c r="G29" s="51">
        <v>13957.77</v>
      </c>
      <c r="H29" s="52">
        <f t="shared" si="1"/>
        <v>12.605856666666668</v>
      </c>
      <c r="I29" s="53">
        <f t="shared" si="2"/>
        <v>87.394143333333332</v>
      </c>
      <c r="J29" s="65">
        <f t="shared" si="2"/>
        <v>36.908161999832359</v>
      </c>
      <c r="K29" s="54">
        <f>(D29*100)/$D$75</f>
        <v>0.44519001511112771</v>
      </c>
    </row>
    <row r="30" spans="1:11" x14ac:dyDescent="0.35">
      <c r="A30" s="115"/>
      <c r="B30" s="59" t="s">
        <v>69</v>
      </c>
      <c r="C30" s="60"/>
      <c r="D30" s="60">
        <v>121833</v>
      </c>
      <c r="E30" s="51">
        <v>89965</v>
      </c>
      <c r="F30" s="50">
        <f t="shared" si="4"/>
        <v>31868</v>
      </c>
      <c r="G30" s="51">
        <v>16963.939999999999</v>
      </c>
      <c r="H30" s="52">
        <f t="shared" si="1"/>
        <v>73.84288329106235</v>
      </c>
      <c r="I30" s="53">
        <v>0</v>
      </c>
      <c r="J30" s="65">
        <f t="shared" si="2"/>
        <v>18.856155171455566</v>
      </c>
      <c r="K30" s="54">
        <f>(D30*100)/$D$75</f>
        <v>0.18079611703678006</v>
      </c>
    </row>
    <row r="31" spans="1:11" x14ac:dyDescent="0.35">
      <c r="A31" s="115"/>
      <c r="B31" s="3" t="s">
        <v>49</v>
      </c>
      <c r="C31" s="4">
        <v>1000</v>
      </c>
      <c r="D31" s="4">
        <v>1000</v>
      </c>
      <c r="E31" s="12">
        <v>0</v>
      </c>
      <c r="F31" s="5">
        <f t="shared" si="4"/>
        <v>1000</v>
      </c>
      <c r="G31" s="12">
        <v>0</v>
      </c>
      <c r="H31" s="8">
        <f t="shared" si="1"/>
        <v>0</v>
      </c>
      <c r="I31" s="6">
        <f t="shared" si="2"/>
        <v>100</v>
      </c>
      <c r="J31" s="10" t="e">
        <f t="shared" si="2"/>
        <v>#DIV/0!</v>
      </c>
      <c r="K31" s="16">
        <f>(D31*100)/$D$75</f>
        <v>1.4839667170370922E-3</v>
      </c>
    </row>
    <row r="32" spans="1:11" x14ac:dyDescent="0.35">
      <c r="A32" s="115"/>
      <c r="B32" s="96" t="s">
        <v>75</v>
      </c>
      <c r="C32" s="101"/>
      <c r="D32" s="101">
        <v>3818.48</v>
      </c>
      <c r="E32" s="102"/>
      <c r="F32" s="113"/>
      <c r="G32" s="102"/>
      <c r="H32" s="8">
        <f t="shared" si="1"/>
        <v>0</v>
      </c>
      <c r="I32" s="6">
        <f t="shared" si="2"/>
        <v>0</v>
      </c>
      <c r="J32" s="10" t="e">
        <f t="shared" si="2"/>
        <v>#DIV/0!</v>
      </c>
      <c r="K32" s="100">
        <f>(D32*100)/$D$75</f>
        <v>5.6664972296717958E-3</v>
      </c>
    </row>
    <row r="33" spans="1:11" ht="15" thickBot="1" x14ac:dyDescent="0.4">
      <c r="A33" s="116"/>
      <c r="B33" s="26" t="s">
        <v>42</v>
      </c>
      <c r="C33" s="17">
        <v>4090</v>
      </c>
      <c r="D33" s="17">
        <v>4090</v>
      </c>
      <c r="E33" s="20">
        <v>0</v>
      </c>
      <c r="F33" s="34">
        <f t="shared" si="4"/>
        <v>4090</v>
      </c>
      <c r="G33" s="20">
        <v>0</v>
      </c>
      <c r="H33" s="32">
        <f t="shared" si="1"/>
        <v>0</v>
      </c>
      <c r="I33" s="21">
        <f t="shared" si="2"/>
        <v>100</v>
      </c>
      <c r="J33" s="33" t="e">
        <f t="shared" si="2"/>
        <v>#DIV/0!</v>
      </c>
      <c r="K33" s="22">
        <f>(D33*100)/$D$75</f>
        <v>6.0694238726817073E-3</v>
      </c>
    </row>
    <row r="34" spans="1:11" ht="15" thickBot="1" x14ac:dyDescent="0.4">
      <c r="A34" s="114">
        <v>125</v>
      </c>
      <c r="B34" s="55" t="s">
        <v>23</v>
      </c>
      <c r="C34" s="56">
        <f>SUM(C35)</f>
        <v>100000</v>
      </c>
      <c r="D34" s="56">
        <f>SUM(D35)</f>
        <v>100000</v>
      </c>
      <c r="E34" s="56">
        <f>SUM(E35)</f>
        <v>0</v>
      </c>
      <c r="F34" s="75">
        <f t="shared" si="4"/>
        <v>100000</v>
      </c>
      <c r="G34" s="56">
        <f t="shared" ref="G34" si="6">SUM(G35)</f>
        <v>0</v>
      </c>
      <c r="H34" s="57"/>
      <c r="I34" s="57"/>
      <c r="J34" s="57"/>
      <c r="K34" s="62"/>
    </row>
    <row r="35" spans="1:11" ht="15" thickBot="1" x14ac:dyDescent="0.4">
      <c r="A35" s="116"/>
      <c r="B35" s="66" t="s">
        <v>47</v>
      </c>
      <c r="C35" s="67">
        <v>100000</v>
      </c>
      <c r="D35" s="67">
        <v>100000</v>
      </c>
      <c r="E35" s="68">
        <v>0</v>
      </c>
      <c r="F35" s="69">
        <f t="shared" si="4"/>
        <v>100000</v>
      </c>
      <c r="G35" s="70">
        <v>0</v>
      </c>
      <c r="H35" s="71">
        <f t="shared" si="1"/>
        <v>0</v>
      </c>
      <c r="I35" s="72">
        <f t="shared" si="2"/>
        <v>100</v>
      </c>
      <c r="J35" s="73" t="e">
        <f t="shared" si="2"/>
        <v>#DIV/0!</v>
      </c>
      <c r="K35" s="74">
        <f>(D35*100)/$D$75</f>
        <v>0.14839667170370924</v>
      </c>
    </row>
    <row r="36" spans="1:11" ht="15" thickBot="1" x14ac:dyDescent="0.4">
      <c r="A36" s="114">
        <v>122</v>
      </c>
      <c r="B36" s="55" t="s">
        <v>8</v>
      </c>
      <c r="C36" s="61">
        <f>SUM(C38)</f>
        <v>300000</v>
      </c>
      <c r="D36" s="64">
        <f>SUM(D38)</f>
        <v>300000</v>
      </c>
      <c r="E36" s="64">
        <f>SUM(E37:E38)</f>
        <v>8000</v>
      </c>
      <c r="F36" s="78">
        <f t="shared" si="4"/>
        <v>292000</v>
      </c>
      <c r="G36" s="64">
        <f t="shared" ref="G36" si="7">SUM(G38)</f>
        <v>0</v>
      </c>
      <c r="H36" s="57"/>
      <c r="I36" s="57"/>
      <c r="J36" s="57"/>
      <c r="K36" s="62"/>
    </row>
    <row r="37" spans="1:11" ht="15" thickBot="1" x14ac:dyDescent="0.4">
      <c r="A37" s="115"/>
      <c r="B37" s="111" t="s">
        <v>74</v>
      </c>
      <c r="C37" s="107"/>
      <c r="D37" s="112">
        <v>8000</v>
      </c>
      <c r="E37" s="112">
        <v>8000</v>
      </c>
      <c r="F37" s="108"/>
      <c r="G37" s="109"/>
      <c r="H37" s="110"/>
      <c r="I37" s="72">
        <f t="shared" si="1"/>
        <v>0</v>
      </c>
      <c r="J37" s="73">
        <f t="shared" si="2"/>
        <v>0</v>
      </c>
      <c r="K37" s="74">
        <f>(D37*100)/$D$75</f>
        <v>1.1871733736296738E-2</v>
      </c>
    </row>
    <row r="38" spans="1:11" ht="15" thickBot="1" x14ac:dyDescent="0.4">
      <c r="A38" s="116"/>
      <c r="B38" s="66" t="s">
        <v>47</v>
      </c>
      <c r="C38" s="67">
        <v>300000</v>
      </c>
      <c r="D38" s="67">
        <v>300000</v>
      </c>
      <c r="E38" s="76">
        <v>0</v>
      </c>
      <c r="F38" s="69">
        <f>SUM(D38-E38)</f>
        <v>300000</v>
      </c>
      <c r="G38" s="77">
        <v>0</v>
      </c>
      <c r="H38" s="72">
        <f t="shared" si="1"/>
        <v>0</v>
      </c>
      <c r="I38" s="72" t="e">
        <f t="shared" si="1"/>
        <v>#DIV/0!</v>
      </c>
      <c r="J38" s="73" t="e">
        <f t="shared" si="2"/>
        <v>#DIV/0!</v>
      </c>
      <c r="K38" s="74">
        <f>(D38*100)/$D$75</f>
        <v>0.44519001511112771</v>
      </c>
    </row>
    <row r="39" spans="1:11" ht="15" thickBot="1" x14ac:dyDescent="0.4">
      <c r="A39" s="117" t="s">
        <v>32</v>
      </c>
      <c r="B39" s="55" t="s">
        <v>9</v>
      </c>
      <c r="C39" s="64">
        <f>SUM(C40:C42)</f>
        <v>210000</v>
      </c>
      <c r="D39" s="64">
        <f>SUM(D40:D42)</f>
        <v>210000</v>
      </c>
      <c r="E39" s="64">
        <f>SUM(E40:E42)</f>
        <v>1605</v>
      </c>
      <c r="F39" s="64">
        <f t="shared" ref="F39:G39" si="8">SUM(F40:F42)</f>
        <v>208395</v>
      </c>
      <c r="G39" s="64">
        <f t="shared" si="8"/>
        <v>1605</v>
      </c>
      <c r="H39" s="57"/>
      <c r="I39" s="57"/>
      <c r="J39" s="57"/>
      <c r="K39" s="62"/>
    </row>
    <row r="40" spans="1:11" x14ac:dyDescent="0.35">
      <c r="A40" s="118"/>
      <c r="B40" s="59" t="s">
        <v>47</v>
      </c>
      <c r="C40" s="60">
        <v>200000</v>
      </c>
      <c r="D40" s="60">
        <v>200000</v>
      </c>
      <c r="E40" s="51">
        <v>0</v>
      </c>
      <c r="F40" s="50">
        <f t="shared" si="4"/>
        <v>200000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(D40*100)/$D$75</f>
        <v>0.29679334340741848</v>
      </c>
    </row>
    <row r="41" spans="1:11" x14ac:dyDescent="0.35">
      <c r="A41" s="118"/>
      <c r="B41" s="3" t="s">
        <v>49</v>
      </c>
      <c r="C41" s="4">
        <v>10000</v>
      </c>
      <c r="D41" s="4">
        <v>10000</v>
      </c>
      <c r="E41" s="12">
        <v>1605</v>
      </c>
      <c r="F41" s="5">
        <f t="shared" si="4"/>
        <v>8395</v>
      </c>
      <c r="G41" s="7">
        <v>1605</v>
      </c>
      <c r="H41" s="8">
        <f t="shared" si="1"/>
        <v>16.05</v>
      </c>
      <c r="I41" s="6">
        <f t="shared" si="2"/>
        <v>83.95</v>
      </c>
      <c r="J41" s="10">
        <f t="shared" si="2"/>
        <v>100</v>
      </c>
      <c r="K41" s="16">
        <f>(D41*100)/$D$75</f>
        <v>1.4839667170370923E-2</v>
      </c>
    </row>
    <row r="42" spans="1:11" ht="15" thickBot="1" x14ac:dyDescent="0.4">
      <c r="A42" s="119"/>
      <c r="B42" s="26" t="s">
        <v>42</v>
      </c>
      <c r="C42" s="17">
        <v>0</v>
      </c>
      <c r="D42" s="24">
        <v>0</v>
      </c>
      <c r="E42" s="20">
        <v>0</v>
      </c>
      <c r="F42" s="34">
        <f>SUM(D42-E42)</f>
        <v>0</v>
      </c>
      <c r="G42" s="35">
        <v>0</v>
      </c>
      <c r="H42" s="32" t="e">
        <f t="shared" si="1"/>
        <v>#DIV/0!</v>
      </c>
      <c r="I42" s="21" t="e">
        <f t="shared" si="2"/>
        <v>#DIV/0!</v>
      </c>
      <c r="J42" s="33" t="e">
        <f t="shared" si="2"/>
        <v>#DIV/0!</v>
      </c>
      <c r="K42" s="22">
        <f>(D42*100)/$D$75</f>
        <v>0</v>
      </c>
    </row>
    <row r="43" spans="1:11" ht="15" thickBot="1" x14ac:dyDescent="0.4">
      <c r="A43" s="114">
        <v>121</v>
      </c>
      <c r="B43" s="55" t="s">
        <v>10</v>
      </c>
      <c r="C43" s="81">
        <f>SUM(C44:C45)</f>
        <v>100000</v>
      </c>
      <c r="D43" s="56">
        <f>SUM(D44:D45)</f>
        <v>82000</v>
      </c>
      <c r="E43" s="56">
        <f>SUM(E44:E45)</f>
        <v>406</v>
      </c>
      <c r="F43" s="56">
        <f t="shared" ref="F43:G43" si="9">SUM(F44:F45)</f>
        <v>81594</v>
      </c>
      <c r="G43" s="64">
        <f t="shared" si="9"/>
        <v>400</v>
      </c>
      <c r="H43" s="57"/>
      <c r="I43" s="57"/>
      <c r="J43" s="57"/>
      <c r="K43" s="62"/>
    </row>
    <row r="44" spans="1:11" x14ac:dyDescent="0.35">
      <c r="A44" s="115"/>
      <c r="B44" s="59" t="s">
        <v>47</v>
      </c>
      <c r="C44" s="60">
        <v>50000</v>
      </c>
      <c r="D44" s="60">
        <v>50000</v>
      </c>
      <c r="E44" s="80">
        <v>0</v>
      </c>
      <c r="F44" s="50">
        <f t="shared" si="4"/>
        <v>50000</v>
      </c>
      <c r="G44" s="79">
        <v>0</v>
      </c>
      <c r="H44" s="52">
        <f t="shared" si="1"/>
        <v>0</v>
      </c>
      <c r="I44" s="53">
        <f t="shared" si="2"/>
        <v>100</v>
      </c>
      <c r="J44" s="65" t="e">
        <f t="shared" si="2"/>
        <v>#DIV/0!</v>
      </c>
      <c r="K44" s="54">
        <f>(D44*100)/$D$75</f>
        <v>7.4198335851854619E-2</v>
      </c>
    </row>
    <row r="45" spans="1:11" ht="15" thickBot="1" x14ac:dyDescent="0.4">
      <c r="A45" s="116"/>
      <c r="B45" s="26" t="s">
        <v>49</v>
      </c>
      <c r="C45" s="17">
        <v>50000</v>
      </c>
      <c r="D45" s="17">
        <v>32000</v>
      </c>
      <c r="E45" s="19">
        <v>406</v>
      </c>
      <c r="F45" s="19">
        <f t="shared" si="4"/>
        <v>31594</v>
      </c>
      <c r="G45" s="35">
        <v>400</v>
      </c>
      <c r="H45" s="21">
        <f t="shared" si="1"/>
        <v>1.26875</v>
      </c>
      <c r="I45" s="21">
        <f t="shared" si="2"/>
        <v>98.731250000000003</v>
      </c>
      <c r="J45" s="33">
        <f t="shared" si="2"/>
        <v>98.522167487684726</v>
      </c>
      <c r="K45" s="22">
        <f>(D45*100)/$D$75</f>
        <v>4.7486934945186951E-2</v>
      </c>
    </row>
    <row r="46" spans="1:11" ht="15" thickBot="1" x14ac:dyDescent="0.4">
      <c r="A46" s="114">
        <v>669</v>
      </c>
      <c r="B46" s="55" t="s">
        <v>11</v>
      </c>
      <c r="C46" s="81">
        <f>SUM(C47:C48)</f>
        <v>150000</v>
      </c>
      <c r="D46" s="56">
        <f>SUM(D47:D48)</f>
        <v>142000</v>
      </c>
      <c r="E46" s="56">
        <f>SUM(E47:E48)</f>
        <v>4728.84</v>
      </c>
      <c r="F46" s="56">
        <f t="shared" ref="F46:G46" si="10">SUM(F47:F48)</f>
        <v>137271.16</v>
      </c>
      <c r="G46" s="64">
        <f t="shared" si="10"/>
        <v>4723.84</v>
      </c>
      <c r="H46" s="57"/>
      <c r="I46" s="57"/>
      <c r="J46" s="57"/>
      <c r="K46" s="62"/>
    </row>
    <row r="47" spans="1:11" x14ac:dyDescent="0.35">
      <c r="A47" s="115"/>
      <c r="B47" s="59" t="s">
        <v>47</v>
      </c>
      <c r="C47" s="60">
        <v>100000</v>
      </c>
      <c r="D47" s="60">
        <v>100000</v>
      </c>
      <c r="E47" s="80">
        <v>0</v>
      </c>
      <c r="F47" s="50">
        <f t="shared" si="4"/>
        <v>100000</v>
      </c>
      <c r="G47" s="79">
        <v>0</v>
      </c>
      <c r="H47" s="52">
        <f t="shared" si="1"/>
        <v>0</v>
      </c>
      <c r="I47" s="53">
        <f t="shared" si="2"/>
        <v>100</v>
      </c>
      <c r="J47" s="65" t="e">
        <f t="shared" si="2"/>
        <v>#DIV/0!</v>
      </c>
      <c r="K47" s="54">
        <f>(D47*100)/$D$75</f>
        <v>0.14839667170370924</v>
      </c>
    </row>
    <row r="48" spans="1:11" ht="15" thickBot="1" x14ac:dyDescent="0.4">
      <c r="A48" s="116"/>
      <c r="B48" s="26" t="s">
        <v>48</v>
      </c>
      <c r="C48" s="17">
        <v>50000</v>
      </c>
      <c r="D48" s="17">
        <v>42000</v>
      </c>
      <c r="E48" s="19">
        <v>4728.84</v>
      </c>
      <c r="F48" s="19">
        <f t="shared" si="4"/>
        <v>37271.160000000003</v>
      </c>
      <c r="G48" s="35">
        <v>4723.84</v>
      </c>
      <c r="H48" s="21">
        <f t="shared" si="1"/>
        <v>11.259142857142859</v>
      </c>
      <c r="I48" s="21">
        <f t="shared" si="2"/>
        <v>88.740857142857152</v>
      </c>
      <c r="J48" s="33">
        <f t="shared" si="2"/>
        <v>99.894265824176756</v>
      </c>
      <c r="K48" s="22">
        <f>(D48*100)/$D$75</f>
        <v>6.2326602115557878E-2</v>
      </c>
    </row>
    <row r="49" spans="1:11" ht="15" thickBot="1" x14ac:dyDescent="0.4">
      <c r="A49" s="114">
        <v>86</v>
      </c>
      <c r="B49" s="55" t="s">
        <v>12</v>
      </c>
      <c r="C49" s="64">
        <f>SUM(C50:C53)</f>
        <v>750000</v>
      </c>
      <c r="D49" s="82">
        <f>SUM(D50:D53)</f>
        <v>900000</v>
      </c>
      <c r="E49" s="56">
        <f>SUM(E50:E53)</f>
        <v>180472.83</v>
      </c>
      <c r="F49" s="56">
        <f t="shared" ref="F49:G49" si="11">SUM(F50:F53)</f>
        <v>719527.17</v>
      </c>
      <c r="G49" s="64">
        <f t="shared" si="11"/>
        <v>94603.83</v>
      </c>
      <c r="H49" s="57"/>
      <c r="I49" s="57"/>
      <c r="J49" s="57"/>
      <c r="K49" s="62"/>
    </row>
    <row r="50" spans="1:11" x14ac:dyDescent="0.35">
      <c r="A50" s="115"/>
      <c r="B50" s="59" t="s">
        <v>47</v>
      </c>
      <c r="C50" s="60">
        <v>600000</v>
      </c>
      <c r="D50" s="60">
        <v>600000</v>
      </c>
      <c r="E50" s="80">
        <v>0</v>
      </c>
      <c r="F50" s="50">
        <f t="shared" si="4"/>
        <v>600000</v>
      </c>
      <c r="G50" s="80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(D50*100)/$D$75</f>
        <v>0.89038003022225543</v>
      </c>
    </row>
    <row r="51" spans="1:11" x14ac:dyDescent="0.35">
      <c r="A51" s="115"/>
      <c r="B51" s="3" t="s">
        <v>42</v>
      </c>
      <c r="C51" s="11">
        <v>0</v>
      </c>
      <c r="D51" s="11">
        <v>0</v>
      </c>
      <c r="E51" s="9">
        <v>0</v>
      </c>
      <c r="F51" s="9">
        <f t="shared" si="4"/>
        <v>0</v>
      </c>
      <c r="G51" s="9">
        <v>0</v>
      </c>
      <c r="H51" s="6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(D51*100)/$D$75</f>
        <v>0</v>
      </c>
    </row>
    <row r="52" spans="1:11" x14ac:dyDescent="0.35">
      <c r="A52" s="115"/>
      <c r="B52" s="96" t="s">
        <v>66</v>
      </c>
      <c r="C52" s="97"/>
      <c r="D52" s="97">
        <v>100000</v>
      </c>
      <c r="E52" s="98"/>
      <c r="F52" s="9">
        <f t="shared" si="4"/>
        <v>100000</v>
      </c>
      <c r="G52" s="9">
        <v>0</v>
      </c>
      <c r="H52" s="6">
        <f t="shared" si="1"/>
        <v>0</v>
      </c>
      <c r="I52" s="99">
        <f t="shared" si="2"/>
        <v>100</v>
      </c>
      <c r="J52" s="10" t="e">
        <f t="shared" si="2"/>
        <v>#DIV/0!</v>
      </c>
      <c r="K52" s="100">
        <f>(D52*100)/$D$75</f>
        <v>0.14839667170370924</v>
      </c>
    </row>
    <row r="53" spans="1:11" ht="15" thickBot="1" x14ac:dyDescent="0.4">
      <c r="A53" s="116"/>
      <c r="B53" s="26" t="s">
        <v>48</v>
      </c>
      <c r="C53" s="17">
        <v>150000</v>
      </c>
      <c r="D53" s="17">
        <v>200000</v>
      </c>
      <c r="E53" s="19">
        <v>180472.83</v>
      </c>
      <c r="F53" s="19">
        <f t="shared" si="4"/>
        <v>19527.170000000013</v>
      </c>
      <c r="G53" s="34">
        <v>94603.83</v>
      </c>
      <c r="H53" s="21">
        <f t="shared" si="1"/>
        <v>90.236414999999994</v>
      </c>
      <c r="I53" s="21">
        <f t="shared" si="2"/>
        <v>9.7635850000000062</v>
      </c>
      <c r="J53" s="33">
        <f t="shared" si="2"/>
        <v>52.419984770006657</v>
      </c>
      <c r="K53" s="22">
        <f>(D53*100)/$D$75</f>
        <v>0.29679334340741848</v>
      </c>
    </row>
    <row r="54" spans="1:11" ht="15" thickBot="1" x14ac:dyDescent="0.4">
      <c r="A54" s="114">
        <v>85</v>
      </c>
      <c r="B54" s="55" t="s">
        <v>13</v>
      </c>
      <c r="C54" s="61">
        <f>SUM(C55:C59)</f>
        <v>1534611</v>
      </c>
      <c r="D54" s="56">
        <f>SUM(D55:D59)</f>
        <v>1724143.46</v>
      </c>
      <c r="E54" s="56">
        <f>SUM(E55:E59)</f>
        <v>469276.24</v>
      </c>
      <c r="F54" s="56">
        <f t="shared" ref="F54:G54" si="12">SUM(F55:F59)</f>
        <v>1332504.6200000001</v>
      </c>
      <c r="G54" s="56">
        <f t="shared" si="12"/>
        <v>311199.56</v>
      </c>
      <c r="H54" s="57"/>
      <c r="I54" s="57"/>
      <c r="J54" s="57"/>
      <c r="K54" s="62"/>
    </row>
    <row r="55" spans="1:11" x14ac:dyDescent="0.35">
      <c r="A55" s="115"/>
      <c r="B55" s="59" t="s">
        <v>47</v>
      </c>
      <c r="C55" s="60">
        <v>1050000</v>
      </c>
      <c r="D55" s="60">
        <v>1050000</v>
      </c>
      <c r="E55" s="51">
        <v>0</v>
      </c>
      <c r="F55" s="50">
        <f t="shared" si="4"/>
        <v>1050000</v>
      </c>
      <c r="G55" s="51">
        <v>0</v>
      </c>
      <c r="H55" s="52">
        <f t="shared" si="1"/>
        <v>0</v>
      </c>
      <c r="I55" s="53">
        <f t="shared" si="2"/>
        <v>100</v>
      </c>
      <c r="J55" s="65" t="e">
        <f t="shared" si="2"/>
        <v>#DIV/0!</v>
      </c>
      <c r="K55" s="54">
        <f>(D55*100)/$D$75</f>
        <v>1.558165052888947</v>
      </c>
    </row>
    <row r="56" spans="1:11" x14ac:dyDescent="0.35">
      <c r="A56" s="115"/>
      <c r="B56" s="59" t="s">
        <v>69</v>
      </c>
      <c r="C56" s="60"/>
      <c r="D56" s="60">
        <v>119532.46</v>
      </c>
      <c r="E56" s="51">
        <v>71960</v>
      </c>
      <c r="F56" s="50"/>
      <c r="G56" s="51">
        <v>0</v>
      </c>
      <c r="H56" s="52">
        <f t="shared" si="1"/>
        <v>60.201220655878743</v>
      </c>
      <c r="I56" s="53">
        <f t="shared" si="2"/>
        <v>0</v>
      </c>
      <c r="J56" s="65">
        <f t="shared" si="2"/>
        <v>0</v>
      </c>
      <c r="K56" s="54">
        <f>(D56*100)/$D$75</f>
        <v>0.17738219224556756</v>
      </c>
    </row>
    <row r="57" spans="1:11" x14ac:dyDescent="0.35">
      <c r="A57" s="115"/>
      <c r="B57" s="3" t="s">
        <v>42</v>
      </c>
      <c r="C57" s="4">
        <v>0</v>
      </c>
      <c r="D57" s="4">
        <v>0</v>
      </c>
      <c r="E57" s="12">
        <v>0</v>
      </c>
      <c r="F57" s="5">
        <f t="shared" si="4"/>
        <v>0</v>
      </c>
      <c r="G57" s="12">
        <v>0</v>
      </c>
      <c r="H57" s="8" t="e">
        <f t="shared" si="1"/>
        <v>#DIV/0!</v>
      </c>
      <c r="I57" s="6" t="e">
        <f t="shared" si="2"/>
        <v>#DIV/0!</v>
      </c>
      <c r="J57" s="10" t="e">
        <f t="shared" si="2"/>
        <v>#DIV/0!</v>
      </c>
      <c r="K57" s="16">
        <f>(D57*100)/$D$75</f>
        <v>0</v>
      </c>
    </row>
    <row r="58" spans="1:11" x14ac:dyDescent="0.35">
      <c r="A58" s="115"/>
      <c r="B58" s="96" t="s">
        <v>66</v>
      </c>
      <c r="C58" s="101"/>
      <c r="D58" s="101">
        <v>0</v>
      </c>
      <c r="E58" s="102"/>
      <c r="F58" s="5">
        <f t="shared" si="4"/>
        <v>0</v>
      </c>
      <c r="G58" s="12">
        <v>0</v>
      </c>
      <c r="H58" s="8" t="e">
        <f t="shared" si="1"/>
        <v>#DIV/0!</v>
      </c>
      <c r="I58" s="6" t="e">
        <f t="shared" si="2"/>
        <v>#DIV/0!</v>
      </c>
      <c r="J58" s="10" t="e">
        <f t="shared" si="2"/>
        <v>#DIV/0!</v>
      </c>
      <c r="K58" s="100">
        <f>(D58*100)/$D$75</f>
        <v>0</v>
      </c>
    </row>
    <row r="59" spans="1:11" ht="15" thickBot="1" x14ac:dyDescent="0.4">
      <c r="A59" s="116"/>
      <c r="B59" s="26" t="s">
        <v>48</v>
      </c>
      <c r="C59" s="17">
        <v>484611</v>
      </c>
      <c r="D59" s="17">
        <v>554611</v>
      </c>
      <c r="E59" s="20">
        <v>397316.24</v>
      </c>
      <c r="F59" s="19">
        <v>282504.62</v>
      </c>
      <c r="G59" s="20">
        <v>311199.56</v>
      </c>
      <c r="H59" s="21">
        <f t="shared" si="1"/>
        <v>71.638723357452335</v>
      </c>
      <c r="I59" s="21">
        <f t="shared" si="2"/>
        <v>50.937435427714192</v>
      </c>
      <c r="J59" s="33">
        <f t="shared" si="2"/>
        <v>78.325406482252021</v>
      </c>
      <c r="K59" s="22">
        <f>(D59*100)/$D$75</f>
        <v>0.82302426490265879</v>
      </c>
    </row>
    <row r="60" spans="1:11" ht="15" thickBot="1" x14ac:dyDescent="0.4">
      <c r="A60" s="117" t="s">
        <v>33</v>
      </c>
      <c r="B60" s="55" t="s">
        <v>14</v>
      </c>
      <c r="C60" s="61">
        <f>SUM(C61:C62)</f>
        <v>100000</v>
      </c>
      <c r="D60" s="64">
        <f>SUM(D61:D62)</f>
        <v>100000</v>
      </c>
      <c r="E60" s="64">
        <f>SUM(E61:E62)</f>
        <v>0</v>
      </c>
      <c r="F60" s="64">
        <f>SUM(F61:F62)</f>
        <v>100000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118"/>
      <c r="B61" s="59" t="s">
        <v>47</v>
      </c>
      <c r="C61" s="60">
        <v>100000</v>
      </c>
      <c r="D61" s="60">
        <v>100000</v>
      </c>
      <c r="E61" s="80">
        <v>0</v>
      </c>
      <c r="F61" s="80">
        <f t="shared" si="4"/>
        <v>100000</v>
      </c>
      <c r="G61" s="80">
        <v>0</v>
      </c>
      <c r="H61" s="52">
        <f t="shared" si="1"/>
        <v>0</v>
      </c>
      <c r="I61" s="53">
        <f t="shared" si="2"/>
        <v>100</v>
      </c>
      <c r="J61" s="65" t="e">
        <f t="shared" si="2"/>
        <v>#DIV/0!</v>
      </c>
      <c r="K61" s="54">
        <f>(D61*100)/$D$75</f>
        <v>0.14839667170370924</v>
      </c>
    </row>
    <row r="62" spans="1:11" ht="15" thickBot="1" x14ac:dyDescent="0.4">
      <c r="A62" s="119"/>
      <c r="B62" s="26" t="s">
        <v>48</v>
      </c>
      <c r="C62" s="17">
        <v>0</v>
      </c>
      <c r="D62" s="17">
        <v>0</v>
      </c>
      <c r="E62" s="34">
        <v>0</v>
      </c>
      <c r="F62" s="34">
        <f t="shared" si="4"/>
        <v>0</v>
      </c>
      <c r="G62" s="34">
        <v>0</v>
      </c>
      <c r="H62" s="32" t="e">
        <f t="shared" si="1"/>
        <v>#DIV/0!</v>
      </c>
      <c r="I62" s="21" t="e">
        <f t="shared" si="2"/>
        <v>#DIV/0!</v>
      </c>
      <c r="J62" s="33" t="e">
        <f t="shared" si="2"/>
        <v>#DIV/0!</v>
      </c>
      <c r="K62" s="22">
        <f>(D62*100)/$D$75</f>
        <v>0</v>
      </c>
    </row>
    <row r="63" spans="1:11" ht="15" thickBot="1" x14ac:dyDescent="0.4">
      <c r="A63" s="114">
        <v>123</v>
      </c>
      <c r="B63" s="55" t="s">
        <v>15</v>
      </c>
      <c r="C63" s="56">
        <f>SUM(C64:C67)</f>
        <v>150000</v>
      </c>
      <c r="D63" s="56">
        <f>SUM(D64:D67)</f>
        <v>519939.35</v>
      </c>
      <c r="E63" s="64">
        <f>SUM(E64:E67)</f>
        <v>419939.35</v>
      </c>
      <c r="F63" s="64">
        <f>SUM(F64:F67)</f>
        <v>100000</v>
      </c>
      <c r="G63" s="64">
        <f>SUM(G64:G67)</f>
        <v>419293.64999999997</v>
      </c>
      <c r="H63" s="57"/>
      <c r="I63" s="57"/>
      <c r="J63" s="57"/>
      <c r="K63" s="62"/>
    </row>
    <row r="64" spans="1:11" x14ac:dyDescent="0.35">
      <c r="A64" s="115"/>
      <c r="B64" s="59" t="s">
        <v>47</v>
      </c>
      <c r="C64" s="60">
        <v>100000</v>
      </c>
      <c r="D64" s="60">
        <v>100000</v>
      </c>
      <c r="E64" s="80">
        <v>0</v>
      </c>
      <c r="F64" s="80">
        <f t="shared" si="4"/>
        <v>100000</v>
      </c>
      <c r="G64" s="83">
        <v>0</v>
      </c>
      <c r="H64" s="52">
        <f t="shared" si="1"/>
        <v>0</v>
      </c>
      <c r="I64" s="53">
        <f t="shared" si="2"/>
        <v>100</v>
      </c>
      <c r="J64" s="65" t="e">
        <f t="shared" si="2"/>
        <v>#DIV/0!</v>
      </c>
      <c r="K64" s="54">
        <f>(D64*100)/$D$75</f>
        <v>0.14839667170370924</v>
      </c>
    </row>
    <row r="65" spans="1:11" x14ac:dyDescent="0.35">
      <c r="A65" s="115"/>
      <c r="B65" s="92" t="s">
        <v>42</v>
      </c>
      <c r="C65" s="93">
        <v>0</v>
      </c>
      <c r="D65" s="93">
        <v>189431.35</v>
      </c>
      <c r="E65" s="94">
        <v>189431.35</v>
      </c>
      <c r="F65" s="80">
        <f t="shared" si="4"/>
        <v>0</v>
      </c>
      <c r="G65" s="95">
        <v>189431.34</v>
      </c>
      <c r="H65" s="52">
        <f t="shared" si="1"/>
        <v>100</v>
      </c>
      <c r="I65" s="53">
        <f t="shared" si="2"/>
        <v>0</v>
      </c>
      <c r="J65" s="65">
        <f t="shared" si="2"/>
        <v>99.999994721042739</v>
      </c>
      <c r="K65" s="54">
        <f>(D65*100)/$D$75</f>
        <v>0.28110981856340439</v>
      </c>
    </row>
    <row r="66" spans="1:11" x14ac:dyDescent="0.35">
      <c r="A66" s="115"/>
      <c r="B66" s="92" t="s">
        <v>66</v>
      </c>
      <c r="C66" s="93"/>
      <c r="D66" s="93">
        <v>180508</v>
      </c>
      <c r="E66" s="94">
        <v>180508</v>
      </c>
      <c r="F66" s="80">
        <f t="shared" si="4"/>
        <v>0</v>
      </c>
      <c r="G66" s="95">
        <v>180431.27</v>
      </c>
      <c r="H66" s="52">
        <f t="shared" si="1"/>
        <v>100</v>
      </c>
      <c r="I66" s="53">
        <f t="shared" si="2"/>
        <v>0</v>
      </c>
      <c r="J66" s="65">
        <f t="shared" si="2"/>
        <v>99.957492188711853</v>
      </c>
      <c r="K66" s="54">
        <f>(D66*100)/$D$75</f>
        <v>0.26786786415893143</v>
      </c>
    </row>
    <row r="67" spans="1:11" ht="15" thickBot="1" x14ac:dyDescent="0.4">
      <c r="A67" s="116"/>
      <c r="B67" s="26" t="s">
        <v>48</v>
      </c>
      <c r="C67" s="17">
        <v>50000</v>
      </c>
      <c r="D67" s="17">
        <v>50000</v>
      </c>
      <c r="E67" s="34">
        <v>50000</v>
      </c>
      <c r="F67" s="34">
        <f t="shared" si="4"/>
        <v>0</v>
      </c>
      <c r="G67" s="18">
        <v>49431.040000000001</v>
      </c>
      <c r="H67" s="21">
        <f t="shared" si="1"/>
        <v>100</v>
      </c>
      <c r="I67" s="21">
        <f t="shared" si="2"/>
        <v>0</v>
      </c>
      <c r="J67" s="33">
        <f t="shared" si="2"/>
        <v>98.862079999999992</v>
      </c>
      <c r="K67" s="22">
        <f>(D67*100)/$D$75</f>
        <v>7.4198335851854619E-2</v>
      </c>
    </row>
    <row r="68" spans="1:11" ht="15" thickBot="1" x14ac:dyDescent="0.4">
      <c r="A68" s="114">
        <v>117</v>
      </c>
      <c r="B68" s="55" t="s">
        <v>16</v>
      </c>
      <c r="C68" s="56">
        <f>SUM(C69:C71)</f>
        <v>2500000</v>
      </c>
      <c r="D68" s="64">
        <f>SUM(D69:D71)</f>
        <v>3300000</v>
      </c>
      <c r="E68" s="64">
        <f>SUM(E69:E71)</f>
        <v>591200</v>
      </c>
      <c r="F68" s="64">
        <f t="shared" ref="F68:G68" si="13">SUM(F69:F71)</f>
        <v>2708800</v>
      </c>
      <c r="G68" s="64">
        <f t="shared" si="13"/>
        <v>0</v>
      </c>
      <c r="H68" s="57"/>
      <c r="I68" s="57"/>
      <c r="J68" s="57"/>
      <c r="K68" s="62"/>
    </row>
    <row r="69" spans="1:11" x14ac:dyDescent="0.35">
      <c r="A69" s="115"/>
      <c r="B69" s="47" t="s">
        <v>42</v>
      </c>
      <c r="C69" s="84">
        <v>0</v>
      </c>
      <c r="D69" s="48">
        <v>0</v>
      </c>
      <c r="E69" s="85">
        <v>0</v>
      </c>
      <c r="F69" s="80">
        <f t="shared" si="4"/>
        <v>0</v>
      </c>
      <c r="G69" s="85">
        <v>0</v>
      </c>
      <c r="H69" s="53" t="e">
        <f t="shared" si="1"/>
        <v>#DIV/0!</v>
      </c>
      <c r="I69" s="53" t="e">
        <f t="shared" si="2"/>
        <v>#DIV/0!</v>
      </c>
      <c r="J69" s="65" t="e">
        <f t="shared" si="2"/>
        <v>#DIV/0!</v>
      </c>
      <c r="K69" s="54">
        <f>(D69*100)/$D$75</f>
        <v>0</v>
      </c>
    </row>
    <row r="70" spans="1:11" x14ac:dyDescent="0.35">
      <c r="A70" s="115"/>
      <c r="B70" s="103" t="s">
        <v>69</v>
      </c>
      <c r="C70" s="104"/>
      <c r="D70" s="105">
        <v>800000</v>
      </c>
      <c r="E70" s="106">
        <v>591200</v>
      </c>
      <c r="F70" s="80">
        <f t="shared" si="4"/>
        <v>208800</v>
      </c>
      <c r="G70" s="85">
        <v>0</v>
      </c>
      <c r="H70" s="53">
        <f t="shared" si="1"/>
        <v>73.900000000000006</v>
      </c>
      <c r="I70" s="53">
        <f t="shared" si="2"/>
        <v>26.1</v>
      </c>
      <c r="J70" s="65">
        <f t="shared" si="2"/>
        <v>0</v>
      </c>
      <c r="K70" s="54">
        <f>(D70*100)/$D$75</f>
        <v>1.1871733736296739</v>
      </c>
    </row>
    <row r="71" spans="1:11" ht="15" thickBot="1" x14ac:dyDescent="0.4">
      <c r="A71" s="116"/>
      <c r="B71" s="36" t="s">
        <v>47</v>
      </c>
      <c r="C71" s="17">
        <v>2500000</v>
      </c>
      <c r="D71" s="17">
        <v>2500000</v>
      </c>
      <c r="E71" s="34">
        <v>0</v>
      </c>
      <c r="F71" s="19">
        <f t="shared" si="4"/>
        <v>2500000</v>
      </c>
      <c r="G71" s="34">
        <v>0</v>
      </c>
      <c r="H71" s="32">
        <f t="shared" si="1"/>
        <v>0</v>
      </c>
      <c r="I71" s="37">
        <f t="shared" si="2"/>
        <v>100</v>
      </c>
      <c r="J71" s="33" t="e">
        <f t="shared" si="2"/>
        <v>#DIV/0!</v>
      </c>
      <c r="K71" s="22">
        <f>(D71*100)/$D$75</f>
        <v>3.7099167925927308</v>
      </c>
    </row>
    <row r="72" spans="1:11" ht="15" thickBot="1" x14ac:dyDescent="0.4">
      <c r="A72" s="114">
        <v>750</v>
      </c>
      <c r="B72" s="55" t="s">
        <v>34</v>
      </c>
      <c r="C72" s="81">
        <f>SUM(C73:C74)</f>
        <v>300000</v>
      </c>
      <c r="D72" s="82">
        <f>SUM(D73:D74)</f>
        <v>300000</v>
      </c>
      <c r="E72" s="56">
        <f>SUM(E73:E74)</f>
        <v>46292.35</v>
      </c>
      <c r="F72" s="56">
        <f t="shared" ref="F72:G72" si="14">SUM(F73:F74)</f>
        <v>253707.65</v>
      </c>
      <c r="G72" s="64">
        <f t="shared" si="14"/>
        <v>33076.050000000003</v>
      </c>
      <c r="H72" s="89"/>
      <c r="I72" s="89"/>
      <c r="J72" s="90"/>
      <c r="K72" s="62"/>
    </row>
    <row r="73" spans="1:11" x14ac:dyDescent="0.35">
      <c r="A73" s="115"/>
      <c r="B73" s="86" t="s">
        <v>51</v>
      </c>
      <c r="C73" s="87">
        <v>100000</v>
      </c>
      <c r="D73" s="87">
        <v>100000</v>
      </c>
      <c r="E73" s="88">
        <v>46292.35</v>
      </c>
      <c r="F73" s="50">
        <f t="shared" si="4"/>
        <v>53707.65</v>
      </c>
      <c r="G73" s="51">
        <v>33076.050000000003</v>
      </c>
      <c r="H73" s="53">
        <f t="shared" si="1"/>
        <v>46.292349999999999</v>
      </c>
      <c r="I73" s="53">
        <f t="shared" si="2"/>
        <v>53.707650000000008</v>
      </c>
      <c r="J73" s="65">
        <f t="shared" si="2"/>
        <v>71.450358428552462</v>
      </c>
      <c r="K73" s="54">
        <f>(D73*100)/$D$75</f>
        <v>0.14839667170370924</v>
      </c>
    </row>
    <row r="74" spans="1:11" ht="15" thickBot="1" x14ac:dyDescent="0.4">
      <c r="A74" s="116"/>
      <c r="B74" s="26" t="s">
        <v>47</v>
      </c>
      <c r="C74" s="17">
        <v>200000</v>
      </c>
      <c r="D74" s="17">
        <v>200000</v>
      </c>
      <c r="E74" s="34">
        <v>0</v>
      </c>
      <c r="F74" s="19">
        <f t="shared" si="4"/>
        <v>200000</v>
      </c>
      <c r="G74" s="35">
        <v>0</v>
      </c>
      <c r="H74" s="32">
        <f t="shared" si="1"/>
        <v>0</v>
      </c>
      <c r="I74" s="21">
        <f t="shared" si="2"/>
        <v>100</v>
      </c>
      <c r="J74" s="33" t="e">
        <f t="shared" si="2"/>
        <v>#DIV/0!</v>
      </c>
      <c r="K74" s="22">
        <f>SUM(D74/D75)*100</f>
        <v>0.29679334340741842</v>
      </c>
    </row>
    <row r="75" spans="1:11" ht="15" thickBot="1" x14ac:dyDescent="0.4">
      <c r="A75" s="38" t="s">
        <v>35</v>
      </c>
      <c r="B75" s="39" t="s">
        <v>20</v>
      </c>
      <c r="C75" s="40">
        <f>SUM(C9+C12,C15,C18,C23,C28,C34,C36,C39,C43,C46,C49,C54,C60,C63,C68+C72)</f>
        <v>63784755</v>
      </c>
      <c r="D75" s="40">
        <f>SUM(D9+D12,D15,D18,D23,D28,D34,D36,D39,D43,D46,D49,D54,D60,D63,D68+D72)</f>
        <v>67386956.090000004</v>
      </c>
      <c r="E75" s="40">
        <f>SUM(E9+E12,E15,E18,E23,E28,E34,E36,E39,E43,E46,E49,E54,E60,E63,E68+E72)</f>
        <v>58883918.820000008</v>
      </c>
      <c r="F75" s="40">
        <f>SUM(F9+F12,F15,F18,F23,F28,F34,F36,F39,F43,F46,F49,F54,F60,F63,F68+F72)</f>
        <v>8576856.1899999995</v>
      </c>
      <c r="G75" s="40">
        <f>SUM(G9+G12,G15,G18,G23,G28,G34,G36,G39,G43,G46,G49,G54,G60,G63,G68+G72)</f>
        <v>39811581.649999999</v>
      </c>
      <c r="H75" s="41">
        <f t="shared" si="1"/>
        <v>87.381775697594065</v>
      </c>
      <c r="I75" s="41">
        <f t="shared" si="2"/>
        <v>12.727769122773564</v>
      </c>
      <c r="J75" s="41">
        <f t="shared" si="2"/>
        <v>67.610278744691726</v>
      </c>
      <c r="K75" s="42">
        <f>SUM(K9:K74)</f>
        <v>100.01187173373633</v>
      </c>
    </row>
    <row r="76" spans="1:11" x14ac:dyDescent="0.35">
      <c r="A76" s="1"/>
      <c r="B76" s="15" t="s">
        <v>77</v>
      </c>
      <c r="C76" s="1"/>
    </row>
    <row r="77" spans="1:11" x14ac:dyDescent="0.35">
      <c r="A77" s="1"/>
      <c r="B77" s="15" t="s">
        <v>37</v>
      </c>
      <c r="C77" s="1"/>
      <c r="E77" t="s">
        <v>36</v>
      </c>
    </row>
    <row r="78" spans="1:11" x14ac:dyDescent="0.35">
      <c r="A78" s="44"/>
      <c r="B78" s="45" t="s">
        <v>40</v>
      </c>
      <c r="C78" s="44"/>
      <c r="D78" s="44"/>
      <c r="E78" s="44"/>
      <c r="F78" s="44"/>
      <c r="G78" s="44"/>
      <c r="H78" s="44"/>
      <c r="I78" s="44"/>
      <c r="J78" s="44"/>
      <c r="K78" s="44"/>
    </row>
  </sheetData>
  <mergeCells count="29">
    <mergeCell ref="A72:A74"/>
    <mergeCell ref="A46:A48"/>
    <mergeCell ref="A49:A53"/>
    <mergeCell ref="A54:A59"/>
    <mergeCell ref="A60:A62"/>
    <mergeCell ref="A63:A67"/>
    <mergeCell ref="A68:A71"/>
    <mergeCell ref="A43:A45"/>
    <mergeCell ref="F7:F8"/>
    <mergeCell ref="G7:G8"/>
    <mergeCell ref="A9:A11"/>
    <mergeCell ref="A12:A14"/>
    <mergeCell ref="A15:A17"/>
    <mergeCell ref="A18:A22"/>
    <mergeCell ref="A23:A27"/>
    <mergeCell ref="A28:A33"/>
    <mergeCell ref="A34:A35"/>
    <mergeCell ref="A36:A38"/>
    <mergeCell ref="A39:A42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plan 1 - jan-23</vt:lpstr>
      <vt:lpstr>plan 2 - fev-23</vt:lpstr>
      <vt:lpstr>plan 3 - mar-23</vt:lpstr>
      <vt:lpstr>Abril 23</vt:lpstr>
      <vt:lpstr>maio 23</vt:lpstr>
      <vt:lpstr>jun 23</vt:lpstr>
      <vt:lpstr>julho</vt:lpstr>
      <vt:lpstr>agosto</vt:lpstr>
      <vt:lpstr>set 23</vt:lpstr>
      <vt:lpstr>Out 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2023-11-21T19:10:10Z</cp:lastPrinted>
  <dcterms:created xsi:type="dcterms:W3CDTF">2016-04-01T19:52:39Z</dcterms:created>
  <dcterms:modified xsi:type="dcterms:W3CDTF">2023-11-21T19:10:25Z</dcterms:modified>
</cp:coreProperties>
</file>