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andir.cavalcante\Documents\Execução Orçamentária - JAN a DEZ - 2023\"/>
    </mc:Choice>
  </mc:AlternateContent>
  <bookViews>
    <workbookView xWindow="0" yWindow="0" windowWidth="23040" windowHeight="9380" activeTab="1"/>
  </bookViews>
  <sheets>
    <sheet name="plan 1 - jan-23" sheetId="25" r:id="rId1"/>
    <sheet name="plan 2 - fev-23" sheetId="24" r:id="rId2"/>
    <sheet name="plan 3 - mar-23" sheetId="26" r:id="rId3"/>
    <sheet name="plan 4 - abr-23" sheetId="27" r:id="rId4"/>
    <sheet name="plan 5 - mai-23" sheetId="28" r:id="rId5"/>
    <sheet name="plan 6 - jun-23" sheetId="29" r:id="rId6"/>
    <sheet name="plan 7 - jul-23" sheetId="30" r:id="rId7"/>
    <sheet name="plan 8 - ago23" sheetId="31" r:id="rId8"/>
    <sheet name="plan 9 - set23" sheetId="32" r:id="rId9"/>
    <sheet name="plan 10 - out23" sheetId="33" r:id="rId10"/>
    <sheet name="plan 11 - nov23" sheetId="34" r:id="rId11"/>
    <sheet name="plan 12 - dez23" sheetId="3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24" l="1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I60" i="24"/>
  <c r="H60" i="24"/>
  <c r="F60" i="24"/>
  <c r="J59" i="24"/>
  <c r="H59" i="24"/>
  <c r="F59" i="24"/>
  <c r="F58" i="24" s="1"/>
  <c r="G58" i="24"/>
  <c r="E58" i="24"/>
  <c r="D58" i="24"/>
  <c r="C58" i="24"/>
  <c r="J57" i="24"/>
  <c r="I57" i="24"/>
  <c r="H57" i="24"/>
  <c r="F57" i="24"/>
  <c r="J56" i="24"/>
  <c r="I56" i="24"/>
  <c r="H56" i="24"/>
  <c r="F56" i="24"/>
  <c r="G55" i="24"/>
  <c r="F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F41" i="24" s="1"/>
  <c r="G41" i="24"/>
  <c r="E41" i="24"/>
  <c r="D41" i="24"/>
  <c r="C41" i="24"/>
  <c r="J40" i="24"/>
  <c r="I40" i="24"/>
  <c r="H40" i="24"/>
  <c r="F40" i="24"/>
  <c r="J39" i="24"/>
  <c r="I39" i="24"/>
  <c r="H39" i="24"/>
  <c r="F39" i="24"/>
  <c r="G38" i="24"/>
  <c r="F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F32" i="24" s="1"/>
  <c r="C32" i="24"/>
  <c r="J31" i="24"/>
  <c r="I31" i="24"/>
  <c r="H31" i="24"/>
  <c r="F31" i="24"/>
  <c r="G30" i="24"/>
  <c r="E30" i="24"/>
  <c r="D30" i="24"/>
  <c r="F30" i="24" s="1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I24" i="24"/>
  <c r="H24" i="24"/>
  <c r="F24" i="24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I20" i="24"/>
  <c r="H20" i="24"/>
  <c r="F20" i="24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I16" i="24"/>
  <c r="H16" i="24"/>
  <c r="F16" i="24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D64" i="24" s="1"/>
  <c r="C9" i="24"/>
  <c r="C64" i="24" s="1"/>
  <c r="G64" i="24" l="1"/>
  <c r="F22" i="24"/>
  <c r="E64" i="24"/>
  <c r="F18" i="24"/>
  <c r="F9" i="24"/>
  <c r="K60" i="24"/>
  <c r="K36" i="24"/>
  <c r="K28" i="24"/>
  <c r="K20" i="24"/>
  <c r="K47" i="24"/>
  <c r="K39" i="24"/>
  <c r="K23" i="24"/>
  <c r="K50" i="24"/>
  <c r="K45" i="24"/>
  <c r="K63" i="24"/>
  <c r="K29" i="24"/>
  <c r="K53" i="24"/>
  <c r="K56" i="24"/>
  <c r="K40" i="24"/>
  <c r="K24" i="24"/>
  <c r="K16" i="24"/>
  <c r="K49" i="24"/>
  <c r="K42" i="24"/>
  <c r="K10" i="24"/>
  <c r="K37" i="24"/>
  <c r="K21" i="24"/>
  <c r="K59" i="24"/>
  <c r="K51" i="24"/>
  <c r="K43" i="24"/>
  <c r="K35" i="24"/>
  <c r="K27" i="24"/>
  <c r="K19" i="24"/>
  <c r="K11" i="24"/>
  <c r="K25" i="24"/>
  <c r="K17" i="24"/>
  <c r="K31" i="24"/>
  <c r="K62" i="24"/>
  <c r="K54" i="24"/>
  <c r="K46" i="24"/>
  <c r="K14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J64" i="24" l="1"/>
  <c r="F64" i="24"/>
  <c r="I64" i="24" s="1"/>
  <c r="H64" i="24"/>
  <c r="K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<sst xmlns="http://schemas.openxmlformats.org/spreadsheetml/2006/main" count="226" uniqueCount="66">
  <si>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</si>
  <si>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</si>
  <si>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</si>
  <si>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</si>
  <si>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</si>
  <si>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</si>
  <si>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</si>
  <si>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</si>
  <si>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</si>
  <si>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</si>
  <si>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</si>
  <si>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</si>
  <si>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</si>
  <si>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</si>
  <si>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</si>
  <si>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</si>
  <si>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</si>
  <si>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</si>
  <si>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</si>
  <si>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</si>
  <si>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</si>
  <si>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</si>
  <si>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</si>
  <si>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</si>
  <si>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</si>
  <si>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</si>
  <si>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</si>
  <si>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</si>
  <si>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</si>
  <si>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</si>
  <si>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</si>
  <si>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</si>
  <si>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</si>
  <si>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</si>
  <si>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</si>
  <si>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</si>
  <si>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</si>
  <si>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</si>
  <si>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</si>
  <si>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</si>
  <si>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</si>
  <si>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</si>
  <si>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</si>
  <si>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</si>
  <si>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</si>
  <si>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</si>
  <si>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</si>
  <si>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</si>
  <si>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</si>
  <si>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</si>
  <si>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</si>
  <si>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</si>
  <si>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</si>
  <si>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</si>
  <si>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</si>
  <si>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</si>
  <si>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</si>
  <si>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</si>
  <si>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POSIÇÃO: 01/janeiro  a 31/mai/2023</t>
  </si>
  <si>
    <t>POSIÇÃO: 01/janeiro  a 30/jun/2023</t>
  </si>
  <si>
    <t>POSIÇÃO: 01/janeiro  a 31/jul/2023</t>
  </si>
  <si>
    <t>POSIÇÃO: 01/janeiro  a 31/ago/2023</t>
  </si>
  <si>
    <t>POSIÇÃO: 01/janeiro  a 30/set/2023</t>
  </si>
  <si>
    <t>POSIÇÃO: 01/janeiro  a 31/out/2023</t>
  </si>
  <si>
    <t>POSIÇÃO: 01/janeiro  a 30/nov/2023</t>
  </si>
  <si>
    <t>Fonte: I-GESP/SEFAZ - 09.03.2023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</si>
</sst>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ont="1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ont="1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3" fontId="1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3" fontId="2" fillId="0" borderId="0" xfId="1" applyFont="1" applyFill="1" applyBorder="1" applyAlignment="1"/>
    <xf numFmtId="43" fontId="0" fillId="0" borderId="0" xfId="1" applyFont="1" applyFill="1" applyBorder="1" applyAlignment="1"/>
    <xf numFmtId="0" fontId="0" fillId="0" borderId="0" xfId="0" applyFont="1" applyFill="1" applyBorder="1"/>
    <xf numFmtId="43" fontId="1" fillId="0" borderId="0" xfId="1" applyFont="1" applyFill="1" applyBorder="1" applyAlignment="1"/>
    <xf numFmtId="164" fontId="1" fillId="0" borderId="0" xfId="1" applyNumberFormat="1" applyFont="1" applyFill="1" applyBorder="1" applyAlignment="1"/>
    <xf numFmtId="4" fontId="0" fillId="0" borderId="0" xfId="0" applyNumberFormat="1" applyFill="1" applyBorder="1"/>
    <xf numFmtId="164" fontId="0" fillId="0" borderId="0" xfId="0" applyNumberFormat="1" applyFill="1" applyBorder="1"/>
    <xf numFmtId="4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/>
    <xf numFmtId="43" fontId="2" fillId="0" borderId="0" xfId="1" applyFont="1" applyFill="1" applyBorder="1"/>
    <xf numFmtId="164" fontId="0" fillId="0" borderId="0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2" fontId="2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 wrapText="1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/>
    <xf numFmtId="4" fontId="0" fillId="0" borderId="27" xfId="0" applyNumberFormat="1" applyBorder="1"/>
    <xf numFmtId="0" fontId="2" fillId="3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53975</xdr:rowOff>
    </xdr:from>
    <xdr:to>
      <xdr:col>1</xdr:col>
      <xdr:colOff>533400</xdr:colOff>
      <xdr:row>11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41275</xdr:rowOff>
    </xdr:from>
    <xdr:to>
      <xdr:col>1</xdr:col>
      <xdr:colOff>533400</xdr:colOff>
      <xdr:row>2</xdr:row>
      <xdr:rowOff>155575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15875</xdr:rowOff>
    </xdr:from>
    <xdr:to>
      <xdr:col>1</xdr:col>
      <xdr:colOff>577850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1</xdr:col>
      <xdr:colOff>533400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533400</xdr:colOff>
      <xdr:row>2</xdr:row>
      <xdr:rowOff>92075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79" workbookViewId="0">
      <selection activeCell="J98" sqref="J9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29" t="s">
        <v>1</v>
      </c>
      <c r="B6" s="132" t="s">
        <v>2</v>
      </c>
      <c r="C6" s="135" t="s">
        <v>3</v>
      </c>
      <c r="D6" s="135"/>
      <c r="E6" s="135"/>
      <c r="F6" s="135"/>
      <c r="G6" s="136"/>
      <c r="H6" s="137" t="s">
        <v>17</v>
      </c>
      <c r="I6" s="138"/>
      <c r="J6" s="139"/>
      <c r="K6" s="140"/>
    </row>
    <row r="7" spans="1:11" x14ac:dyDescent="0.35">
      <c r="A7" s="130"/>
      <c r="B7" s="133"/>
      <c r="C7" s="141" t="s">
        <v>26</v>
      </c>
      <c r="D7" s="142"/>
      <c r="E7" s="142" t="s">
        <v>4</v>
      </c>
      <c r="F7" s="142" t="s">
        <v>27</v>
      </c>
      <c r="G7" s="147" t="s">
        <v>28</v>
      </c>
      <c r="H7" s="14"/>
      <c r="I7" s="15"/>
      <c r="J7" s="15"/>
      <c r="K7" s="28"/>
    </row>
    <row r="8" spans="1:11" ht="29.5" thickBot="1" x14ac:dyDescent="0.4">
      <c r="A8" s="131"/>
      <c r="B8" s="134"/>
      <c r="C8" s="47" t="s">
        <v>25</v>
      </c>
      <c r="D8" s="29" t="s">
        <v>41</v>
      </c>
      <c r="E8" s="143"/>
      <c r="F8" s="143"/>
      <c r="G8" s="148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44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23655399</v>
      </c>
      <c r="F9" s="57">
        <f>SUM(F10:F11)</f>
        <v>25884601</v>
      </c>
      <c r="G9" s="57">
        <f>SUM(G10:G11)</f>
        <v>2795228.06</v>
      </c>
      <c r="H9" s="58"/>
      <c r="I9" s="58"/>
      <c r="J9" s="58"/>
      <c r="K9" s="59"/>
    </row>
    <row r="10" spans="1:11" x14ac:dyDescent="0.35">
      <c r="A10" s="145"/>
      <c r="B10" s="48" t="s">
        <v>43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(D10*100)/$D$64</f>
        <v>0.15677727381723108</v>
      </c>
    </row>
    <row r="11" spans="1:11" ht="15" thickBot="1" x14ac:dyDescent="0.4">
      <c r="A11" s="146"/>
      <c r="B11" s="44" t="s">
        <v>42</v>
      </c>
      <c r="C11" s="18">
        <v>49440000</v>
      </c>
      <c r="D11" s="18">
        <v>49440000</v>
      </c>
      <c r="E11" s="19">
        <v>23654399</v>
      </c>
      <c r="F11" s="20">
        <f>SUM(D11-E11)</f>
        <v>25785601</v>
      </c>
      <c r="G11" s="21">
        <v>2795228.06</v>
      </c>
      <c r="H11" s="22">
        <f>SUM(E11/D11*100)</f>
        <v>47.84465817152104</v>
      </c>
      <c r="I11" s="22">
        <f>SUM(F11/D11*100)</f>
        <v>52.15534182847896</v>
      </c>
      <c r="J11" s="22">
        <f>SUM(G11/E11*100)</f>
        <v>11.816948128760322</v>
      </c>
      <c r="K11" s="23">
        <f>(D11*100)/$D$64</f>
        <v>77.510684175239049</v>
      </c>
    </row>
    <row r="12" spans="1:11" ht="15" thickBot="1" x14ac:dyDescent="0.4">
      <c r="A12" s="144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101414.88</v>
      </c>
      <c r="F12" s="57">
        <f t="shared" ref="F12:G12" si="0">SUM(F13:F14)</f>
        <v>1118585.1200000001</v>
      </c>
      <c r="G12" s="57">
        <f t="shared" si="0"/>
        <v>101412.88</v>
      </c>
      <c r="H12" s="58"/>
      <c r="I12" s="58"/>
      <c r="J12" s="58"/>
      <c r="K12" s="63"/>
    </row>
    <row r="13" spans="1:11" x14ac:dyDescent="0.35">
      <c r="A13" s="145"/>
      <c r="B13" s="60" t="s">
        <v>46</v>
      </c>
      <c r="C13" s="61">
        <v>1220000</v>
      </c>
      <c r="D13" s="61">
        <v>1220000</v>
      </c>
      <c r="E13" s="52">
        <v>101414.88</v>
      </c>
      <c r="F13" s="51">
        <f>SUM(D13-E13)</f>
        <v>1118585.1200000001</v>
      </c>
      <c r="G13" s="52">
        <v>101412.88</v>
      </c>
      <c r="H13" s="54">
        <f t="shared" ref="H13:H64" si="1">SUM(E13/D13*100)</f>
        <v>8.3126950819672132</v>
      </c>
      <c r="I13" s="54">
        <f t="shared" ref="I13:J64" si="2">SUM(F13/D13*100)</f>
        <v>91.687304918032794</v>
      </c>
      <c r="J13" s="54">
        <f>SUM(G13/E13*100)</f>
        <v>99.998027902808744</v>
      </c>
      <c r="K13" s="55">
        <f>(D13*100)/$D$64</f>
        <v>1.9126827405702194</v>
      </c>
    </row>
    <row r="14" spans="1:11" ht="15" thickBot="1" x14ac:dyDescent="0.4">
      <c r="A14" s="146"/>
      <c r="B14" s="24" t="s">
        <v>44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(D14*100)/$D$64</f>
        <v>0</v>
      </c>
    </row>
    <row r="15" spans="1:11" ht="15" thickBot="1" x14ac:dyDescent="0.4">
      <c r="A15" s="144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62314</v>
      </c>
      <c r="F15" s="57">
        <f t="shared" ref="F15:G15" si="3">SUM(F16:F17)</f>
        <v>537686</v>
      </c>
      <c r="G15" s="57">
        <f t="shared" si="3"/>
        <v>56149.41</v>
      </c>
      <c r="H15" s="58"/>
      <c r="I15" s="58"/>
      <c r="J15" s="58"/>
      <c r="K15" s="63"/>
    </row>
    <row r="16" spans="1:11" x14ac:dyDescent="0.35">
      <c r="A16" s="145"/>
      <c r="B16" s="60" t="s">
        <v>42</v>
      </c>
      <c r="C16" s="61">
        <v>0</v>
      </c>
      <c r="D16" s="61">
        <v>0</v>
      </c>
      <c r="E16" s="52">
        <v>0</v>
      </c>
      <c r="F16" s="51">
        <f t="shared" ref="F16:F63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(D16*100)/$D$64</f>
        <v>0</v>
      </c>
    </row>
    <row r="17" spans="1:11" ht="15" thickBot="1" x14ac:dyDescent="0.4">
      <c r="A17" s="146"/>
      <c r="B17" s="27" t="s">
        <v>44</v>
      </c>
      <c r="C17" s="18">
        <v>600000</v>
      </c>
      <c r="D17" s="18">
        <v>600000</v>
      </c>
      <c r="E17" s="21">
        <v>62314</v>
      </c>
      <c r="F17" s="20">
        <f t="shared" si="4"/>
        <v>537686</v>
      </c>
      <c r="G17" s="21">
        <v>56149.41</v>
      </c>
      <c r="H17" s="22">
        <f t="shared" si="1"/>
        <v>10.385666666666667</v>
      </c>
      <c r="I17" s="22">
        <f t="shared" si="2"/>
        <v>89.614333333333335</v>
      </c>
      <c r="J17" s="22">
        <f t="shared" si="2"/>
        <v>90.10721507205443</v>
      </c>
      <c r="K17" s="23">
        <f>(D17*100)/$D$64</f>
        <v>0.94066364290338655</v>
      </c>
    </row>
    <row r="18" spans="1:11" ht="15" thickBot="1" x14ac:dyDescent="0.4">
      <c r="A18" s="144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638675.16</v>
      </c>
      <c r="F18" s="57">
        <f>SUM(F19:F21)</f>
        <v>4381494.84</v>
      </c>
      <c r="G18" s="57">
        <f>SUM(G19:G21)</f>
        <v>229962.55000000002</v>
      </c>
      <c r="H18" s="58"/>
      <c r="I18" s="58"/>
      <c r="J18" s="58"/>
      <c r="K18" s="63"/>
    </row>
    <row r="19" spans="1:11" x14ac:dyDescent="0.35">
      <c r="A19" s="145"/>
      <c r="B19" s="60" t="s">
        <v>42</v>
      </c>
      <c r="C19" s="61">
        <v>3619910</v>
      </c>
      <c r="D19" s="61">
        <v>3619910</v>
      </c>
      <c r="E19" s="52">
        <v>405988.51</v>
      </c>
      <c r="F19" s="51">
        <f t="shared" si="4"/>
        <v>3213921.49</v>
      </c>
      <c r="G19" s="52">
        <v>85358.1</v>
      </c>
      <c r="H19" s="54">
        <f t="shared" si="1"/>
        <v>11.215431046628231</v>
      </c>
      <c r="I19" s="54">
        <f t="shared" si="2"/>
        <v>88.784568953371775</v>
      </c>
      <c r="J19" s="54">
        <f t="shared" si="2"/>
        <v>21.024757572572682</v>
      </c>
      <c r="K19" s="55">
        <f>(D19*100)/$D$64</f>
        <v>5.6751962126373297</v>
      </c>
    </row>
    <row r="20" spans="1:11" ht="15" thickBot="1" x14ac:dyDescent="0.4">
      <c r="A20" s="145"/>
      <c r="B20" s="27" t="s">
        <v>45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(D20*100)/$D$64</f>
        <v>4.0762091192480084E-4</v>
      </c>
    </row>
    <row r="21" spans="1:11" ht="15" thickBot="1" x14ac:dyDescent="0.4">
      <c r="A21" s="146"/>
      <c r="B21" s="67" t="s">
        <v>43</v>
      </c>
      <c r="C21" s="68">
        <v>1400000</v>
      </c>
      <c r="D21" s="68">
        <v>1400000</v>
      </c>
      <c r="E21" s="126">
        <v>232686.65</v>
      </c>
      <c r="F21" s="70">
        <f t="shared" si="4"/>
        <v>1167313.3500000001</v>
      </c>
      <c r="G21" s="126">
        <v>144604.45000000001</v>
      </c>
      <c r="H21" s="22">
        <f t="shared" si="1"/>
        <v>16.620474999999999</v>
      </c>
      <c r="I21" s="22">
        <f t="shared" si="2"/>
        <v>83.379525000000015</v>
      </c>
      <c r="J21" s="22">
        <f t="shared" si="2"/>
        <v>62.145572167548082</v>
      </c>
      <c r="K21" s="75">
        <f>(D21*100)/$D$64</f>
        <v>2.1948818334412352</v>
      </c>
    </row>
    <row r="22" spans="1:11" ht="15" thickBot="1" x14ac:dyDescent="0.4">
      <c r="A22" s="144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3110.82</v>
      </c>
      <c r="F22" s="57">
        <f>SUM(F23:F25)</f>
        <v>901773.17999999993</v>
      </c>
      <c r="G22" s="65">
        <f>SUM(G23:G25)</f>
        <v>91.82</v>
      </c>
      <c r="H22" s="58"/>
      <c r="I22" s="58"/>
      <c r="J22" s="58"/>
      <c r="K22" s="63"/>
    </row>
    <row r="23" spans="1:11" x14ac:dyDescent="0.35">
      <c r="A23" s="145"/>
      <c r="B23" s="60" t="s">
        <v>44</v>
      </c>
      <c r="C23" s="61">
        <v>300000</v>
      </c>
      <c r="D23" s="61">
        <v>300000</v>
      </c>
      <c r="E23" s="52">
        <v>3108.82</v>
      </c>
      <c r="F23" s="51">
        <f t="shared" si="4"/>
        <v>296891.18</v>
      </c>
      <c r="G23" s="52">
        <v>91.82</v>
      </c>
      <c r="H23" s="54">
        <f t="shared" si="1"/>
        <v>1.0362733333333334</v>
      </c>
      <c r="I23" s="54">
        <f t="shared" si="2"/>
        <v>98.963726666666659</v>
      </c>
      <c r="J23" s="66">
        <f t="shared" si="2"/>
        <v>2.9535322083620148</v>
      </c>
      <c r="K23" s="55">
        <f>(D23*100)/$D$64</f>
        <v>0.47033182145169328</v>
      </c>
    </row>
    <row r="24" spans="1:11" ht="15" thickBot="1" x14ac:dyDescent="0.4">
      <c r="A24" s="145"/>
      <c r="B24" s="27" t="s">
        <v>47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(D24*100)/$D$64</f>
        <v>0.62710909526892433</v>
      </c>
    </row>
    <row r="25" spans="1:11" ht="15" thickBot="1" x14ac:dyDescent="0.4">
      <c r="A25" s="146"/>
      <c r="B25" s="67" t="s">
        <v>50</v>
      </c>
      <c r="C25" s="68">
        <v>204884</v>
      </c>
      <c r="D25" s="68">
        <v>204884</v>
      </c>
      <c r="E25" s="126">
        <v>2</v>
      </c>
      <c r="F25" s="70">
        <f t="shared" si="4"/>
        <v>204882</v>
      </c>
      <c r="G25" s="126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(D25*100)/$D$64</f>
        <v>0.32121154968769577</v>
      </c>
    </row>
    <row r="26" spans="1:11" ht="15" thickBot="1" x14ac:dyDescent="0.4">
      <c r="A26" s="144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0</v>
      </c>
      <c r="F26" s="57">
        <f t="shared" ref="F26:G26" si="5">SUM(F27:F29)</f>
        <v>305090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45"/>
      <c r="B27" s="60" t="s">
        <v>47</v>
      </c>
      <c r="C27" s="61">
        <v>300000</v>
      </c>
      <c r="D27" s="61">
        <v>300000</v>
      </c>
      <c r="E27" s="52">
        <v>0</v>
      </c>
      <c r="F27" s="51">
        <f t="shared" si="4"/>
        <v>300000</v>
      </c>
      <c r="G27" s="52">
        <v>0</v>
      </c>
      <c r="H27" s="53">
        <f t="shared" si="1"/>
        <v>0</v>
      </c>
      <c r="I27" s="54">
        <f t="shared" si="2"/>
        <v>100</v>
      </c>
      <c r="J27" s="66" t="e">
        <f t="shared" si="2"/>
        <v>#DIV/0!</v>
      </c>
      <c r="K27" s="55">
        <f>(D27*100)/$D$64</f>
        <v>0.47033182145169328</v>
      </c>
    </row>
    <row r="28" spans="1:11" x14ac:dyDescent="0.35">
      <c r="A28" s="145"/>
      <c r="B28" s="3" t="s">
        <v>49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(D28*100)/$D$64</f>
        <v>1.5677727381723109E-3</v>
      </c>
    </row>
    <row r="29" spans="1:11" ht="15" thickBot="1" x14ac:dyDescent="0.4">
      <c r="A29" s="146"/>
      <c r="B29" s="27" t="s">
        <v>42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(D29*100)/$D$64</f>
        <v>6.4121904991247518E-3</v>
      </c>
    </row>
    <row r="30" spans="1:11" ht="15" thickBot="1" x14ac:dyDescent="0.4">
      <c r="A30" s="144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46"/>
      <c r="B31" s="67" t="s">
        <v>47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(D31*100)/$D$64</f>
        <v>0.15677727381723108</v>
      </c>
    </row>
    <row r="32" spans="1:11" ht="15" thickBot="1" x14ac:dyDescent="0.4">
      <c r="A32" s="144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46"/>
      <c r="B33" s="67" t="s">
        <v>47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(D33*100)/$D$64</f>
        <v>0.47033182145169328</v>
      </c>
    </row>
    <row r="34" spans="1:11" ht="15" thickBot="1" x14ac:dyDescent="0.4">
      <c r="A34" s="149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50"/>
      <c r="B35" s="60" t="s">
        <v>47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(D35*100)/$D$64</f>
        <v>0.31355454763446217</v>
      </c>
    </row>
    <row r="36" spans="1:11" x14ac:dyDescent="0.35">
      <c r="A36" s="150"/>
      <c r="B36" s="3" t="s">
        <v>49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(D36*100)/$D$64</f>
        <v>1.567772738172311E-2</v>
      </c>
    </row>
    <row r="37" spans="1:11" ht="15" thickBot="1" x14ac:dyDescent="0.4">
      <c r="A37" s="151"/>
      <c r="B37" s="27" t="s">
        <v>42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(D37*100)/$D$64</f>
        <v>0</v>
      </c>
    </row>
    <row r="38" spans="1:11" ht="15" thickBot="1" x14ac:dyDescent="0.4">
      <c r="A38" s="144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45"/>
      <c r="B39" s="60" t="s">
        <v>47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(D39*100)/$D$64</f>
        <v>7.8388636908615542E-2</v>
      </c>
    </row>
    <row r="40" spans="1:11" ht="15" thickBot="1" x14ac:dyDescent="0.4">
      <c r="A40" s="146"/>
      <c r="B40" s="27" t="s">
        <v>49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(D40*100)/$D$64</f>
        <v>7.8388636908615542E-2</v>
      </c>
    </row>
    <row r="41" spans="1:11" ht="15" thickBot="1" x14ac:dyDescent="0.4">
      <c r="A41" s="144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45"/>
      <c r="B42" s="60" t="s">
        <v>47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(D42*100)/$D$64</f>
        <v>0.15677727381723108</v>
      </c>
    </row>
    <row r="43" spans="1:11" ht="15" thickBot="1" x14ac:dyDescent="0.4">
      <c r="A43" s="146"/>
      <c r="B43" s="27" t="s">
        <v>48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(D43*100)/$D$64</f>
        <v>7.8388636908615542E-2</v>
      </c>
    </row>
    <row r="44" spans="1:11" ht="15" thickBot="1" x14ac:dyDescent="0.4">
      <c r="A44" s="144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0</v>
      </c>
      <c r="F44" s="57">
        <f t="shared" ref="F44:G44" si="11">SUM(F45:F47)</f>
        <v>750000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45"/>
      <c r="B45" s="60" t="s">
        <v>47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(D45*100)/$D$64</f>
        <v>0.94066364290338655</v>
      </c>
    </row>
    <row r="46" spans="1:11" x14ac:dyDescent="0.35">
      <c r="A46" s="145"/>
      <c r="B46" s="3" t="s">
        <v>42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(D46*100)/$D$64</f>
        <v>0</v>
      </c>
    </row>
    <row r="47" spans="1:11" ht="15" thickBot="1" x14ac:dyDescent="0.4">
      <c r="A47" s="146"/>
      <c r="B47" s="27" t="s">
        <v>48</v>
      </c>
      <c r="C47" s="18">
        <v>150000</v>
      </c>
      <c r="D47" s="18">
        <v>150000</v>
      </c>
      <c r="E47" s="20">
        <v>0</v>
      </c>
      <c r="F47" s="20">
        <f t="shared" si="4"/>
        <v>150000</v>
      </c>
      <c r="G47" s="35">
        <v>0</v>
      </c>
      <c r="H47" s="22">
        <f t="shared" si="1"/>
        <v>0</v>
      </c>
      <c r="I47" s="22">
        <f t="shared" si="2"/>
        <v>100</v>
      </c>
      <c r="J47" s="34" t="e">
        <f t="shared" si="2"/>
        <v>#DIV/0!</v>
      </c>
      <c r="K47" s="23">
        <f>(D47*100)/$D$64</f>
        <v>0.23516591072584664</v>
      </c>
    </row>
    <row r="48" spans="1:11" ht="15" thickBot="1" x14ac:dyDescent="0.4">
      <c r="A48" s="144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38003</v>
      </c>
      <c r="F48" s="57">
        <f t="shared" ref="F48:G48" si="12">SUM(F49:F51)</f>
        <v>1496608</v>
      </c>
      <c r="G48" s="57">
        <f t="shared" si="12"/>
        <v>0</v>
      </c>
      <c r="H48" s="58"/>
      <c r="I48" s="58"/>
      <c r="J48" s="58"/>
      <c r="K48" s="63"/>
    </row>
    <row r="49" spans="1:11" x14ac:dyDescent="0.35">
      <c r="A49" s="145"/>
      <c r="B49" s="60" t="s">
        <v>47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(D49*100)/$D$64</f>
        <v>1.6461613750809265</v>
      </c>
    </row>
    <row r="50" spans="1:11" x14ac:dyDescent="0.35">
      <c r="A50" s="145"/>
      <c r="B50" s="3" t="s">
        <v>42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(D50*100)/$D$64</f>
        <v>0</v>
      </c>
    </row>
    <row r="51" spans="1:11" ht="15" thickBot="1" x14ac:dyDescent="0.4">
      <c r="A51" s="146"/>
      <c r="B51" s="27" t="s">
        <v>48</v>
      </c>
      <c r="C51" s="18">
        <v>484611</v>
      </c>
      <c r="D51" s="18">
        <v>484611</v>
      </c>
      <c r="E51" s="21">
        <v>38003</v>
      </c>
      <c r="F51" s="20">
        <f t="shared" si="4"/>
        <v>446608</v>
      </c>
      <c r="G51" s="21">
        <v>0</v>
      </c>
      <c r="H51" s="22">
        <f t="shared" si="1"/>
        <v>7.8419598399541073</v>
      </c>
      <c r="I51" s="22">
        <f t="shared" si="2"/>
        <v>92.1580401600459</v>
      </c>
      <c r="J51" s="34">
        <f t="shared" si="2"/>
        <v>0</v>
      </c>
      <c r="K51" s="23">
        <f>(D51*100)/$D$64</f>
        <v>0.75975991441842172</v>
      </c>
    </row>
    <row r="52" spans="1:11" ht="15" thickBot="1" x14ac:dyDescent="0.4">
      <c r="A52" s="149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50"/>
      <c r="B53" s="60" t="s">
        <v>47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(D53*100)/$D$64</f>
        <v>0.15677727381723108</v>
      </c>
    </row>
    <row r="54" spans="1:11" ht="15" thickBot="1" x14ac:dyDescent="0.4">
      <c r="A54" s="151"/>
      <c r="B54" s="27" t="s">
        <v>48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(D54*100)/$D$64</f>
        <v>0</v>
      </c>
    </row>
    <row r="55" spans="1:11" ht="15" thickBot="1" x14ac:dyDescent="0.4">
      <c r="A55" s="144">
        <v>123</v>
      </c>
      <c r="B55" s="56" t="s">
        <v>15</v>
      </c>
      <c r="C55" s="57">
        <f>SUM(C56:C57)</f>
        <v>150000</v>
      </c>
      <c r="D55" s="57">
        <f>SUM(D56:D57)</f>
        <v>150000</v>
      </c>
      <c r="E55" s="65">
        <f>SUM(E56:E57)</f>
        <v>0</v>
      </c>
      <c r="F55" s="65">
        <f>SUM(F56:F57)</f>
        <v>150000</v>
      </c>
      <c r="G55" s="65">
        <f>SUM(G56:G57)</f>
        <v>0</v>
      </c>
      <c r="H55" s="58"/>
      <c r="I55" s="58"/>
      <c r="J55" s="58"/>
      <c r="K55" s="63"/>
    </row>
    <row r="56" spans="1:11" x14ac:dyDescent="0.35">
      <c r="A56" s="145"/>
      <c r="B56" s="60" t="s">
        <v>47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(D56*100)/$D$64</f>
        <v>0.15677727381723108</v>
      </c>
    </row>
    <row r="57" spans="1:11" ht="15" thickBot="1" x14ac:dyDescent="0.4">
      <c r="A57" s="146"/>
      <c r="B57" s="27" t="s">
        <v>48</v>
      </c>
      <c r="C57" s="18">
        <v>50000</v>
      </c>
      <c r="D57" s="18">
        <v>50000</v>
      </c>
      <c r="E57" s="35">
        <v>0</v>
      </c>
      <c r="F57" s="35">
        <f t="shared" si="4"/>
        <v>50000</v>
      </c>
      <c r="G57" s="19">
        <v>0</v>
      </c>
      <c r="H57" s="22">
        <f t="shared" si="1"/>
        <v>0</v>
      </c>
      <c r="I57" s="22">
        <f t="shared" si="2"/>
        <v>100</v>
      </c>
      <c r="J57" s="34" t="e">
        <f t="shared" si="2"/>
        <v>#DIV/0!</v>
      </c>
      <c r="K57" s="23">
        <f>(D57*100)/$D$64</f>
        <v>7.8388636908615542E-2</v>
      </c>
    </row>
    <row r="58" spans="1:11" ht="15" thickBot="1" x14ac:dyDescent="0.4">
      <c r="A58" s="144">
        <v>117</v>
      </c>
      <c r="B58" s="56" t="s">
        <v>16</v>
      </c>
      <c r="C58" s="57">
        <f>SUM(C59:C60)</f>
        <v>2500000</v>
      </c>
      <c r="D58" s="65">
        <f>SUM(D59:D60)</f>
        <v>2500000</v>
      </c>
      <c r="E58" s="65">
        <f>SUM(E59:E60)</f>
        <v>0</v>
      </c>
      <c r="F58" s="65">
        <f t="shared" ref="F58:G58" si="13">SUM(F59:F60)</f>
        <v>2500000</v>
      </c>
      <c r="G58" s="65">
        <f t="shared" si="13"/>
        <v>0</v>
      </c>
      <c r="H58" s="58"/>
      <c r="I58" s="58"/>
      <c r="J58" s="58"/>
      <c r="K58" s="63"/>
    </row>
    <row r="59" spans="1:11" x14ac:dyDescent="0.35">
      <c r="A59" s="145"/>
      <c r="B59" s="48" t="s">
        <v>42</v>
      </c>
      <c r="C59" s="85">
        <v>0</v>
      </c>
      <c r="D59" s="49">
        <v>0</v>
      </c>
      <c r="E59" s="86">
        <v>0</v>
      </c>
      <c r="F59" s="81">
        <f t="shared" si="4"/>
        <v>0</v>
      </c>
      <c r="G59" s="86">
        <v>0</v>
      </c>
      <c r="H59" s="54" t="e">
        <f t="shared" si="1"/>
        <v>#DIV/0!</v>
      </c>
      <c r="I59" s="54" t="e">
        <f t="shared" si="2"/>
        <v>#DIV/0!</v>
      </c>
      <c r="J59" s="66" t="e">
        <f t="shared" si="2"/>
        <v>#DIV/0!</v>
      </c>
      <c r="K59" s="55">
        <f>(D59*100)/$D$64</f>
        <v>0</v>
      </c>
    </row>
    <row r="60" spans="1:11" ht="15" thickBot="1" x14ac:dyDescent="0.4">
      <c r="A60" s="146"/>
      <c r="B60" s="37" t="s">
        <v>47</v>
      </c>
      <c r="C60" s="18">
        <v>2500000</v>
      </c>
      <c r="D60" s="18">
        <v>2500000</v>
      </c>
      <c r="E60" s="35">
        <v>0</v>
      </c>
      <c r="F60" s="20">
        <f t="shared" si="4"/>
        <v>2500000</v>
      </c>
      <c r="G60" s="35">
        <v>0</v>
      </c>
      <c r="H60" s="33">
        <f t="shared" si="1"/>
        <v>0</v>
      </c>
      <c r="I60" s="38">
        <f t="shared" si="2"/>
        <v>100</v>
      </c>
      <c r="J60" s="34" t="e">
        <f t="shared" si="2"/>
        <v>#DIV/0!</v>
      </c>
      <c r="K60" s="23">
        <f>(D60*100)/$D$64</f>
        <v>3.9194318454307773</v>
      </c>
    </row>
    <row r="61" spans="1:11" ht="15" thickBot="1" x14ac:dyDescent="0.4">
      <c r="A61" s="144">
        <v>750</v>
      </c>
      <c r="B61" s="56" t="s">
        <v>34</v>
      </c>
      <c r="C61" s="82">
        <f>SUM(C62:C63)</f>
        <v>300000</v>
      </c>
      <c r="D61" s="83">
        <f>SUM(D62:D63)</f>
        <v>300000</v>
      </c>
      <c r="E61" s="57">
        <f>SUM(E62:E63)</f>
        <v>1017</v>
      </c>
      <c r="F61" s="57">
        <f t="shared" ref="F61:G61" si="14">SUM(F62:F63)</f>
        <v>298983</v>
      </c>
      <c r="G61" s="65">
        <f t="shared" si="14"/>
        <v>0</v>
      </c>
      <c r="H61" s="90"/>
      <c r="I61" s="90"/>
      <c r="J61" s="91"/>
      <c r="K61" s="63"/>
    </row>
    <row r="62" spans="1:11" x14ac:dyDescent="0.35">
      <c r="A62" s="145"/>
      <c r="B62" s="87" t="s">
        <v>51</v>
      </c>
      <c r="C62" s="88">
        <v>100000</v>
      </c>
      <c r="D62" s="88">
        <v>100000</v>
      </c>
      <c r="E62" s="89">
        <v>1017</v>
      </c>
      <c r="F62" s="51">
        <f t="shared" si="4"/>
        <v>98983</v>
      </c>
      <c r="G62" s="52">
        <v>0</v>
      </c>
      <c r="H62" s="54">
        <f t="shared" si="1"/>
        <v>1.0170000000000001</v>
      </c>
      <c r="I62" s="54">
        <f t="shared" si="2"/>
        <v>98.983000000000004</v>
      </c>
      <c r="J62" s="66">
        <f t="shared" si="2"/>
        <v>0</v>
      </c>
      <c r="K62" s="55">
        <f>(D62*100)/$D$64</f>
        <v>0.15677727381723108</v>
      </c>
    </row>
    <row r="63" spans="1:11" ht="15" thickBot="1" x14ac:dyDescent="0.4">
      <c r="A63" s="146"/>
      <c r="B63" s="27" t="s">
        <v>47</v>
      </c>
      <c r="C63" s="18">
        <v>200000</v>
      </c>
      <c r="D63" s="18">
        <v>200000</v>
      </c>
      <c r="E63" s="35">
        <v>0</v>
      </c>
      <c r="F63" s="20">
        <f t="shared" si="4"/>
        <v>200000</v>
      </c>
      <c r="G63" s="36">
        <v>0</v>
      </c>
      <c r="H63" s="33">
        <f t="shared" si="1"/>
        <v>0</v>
      </c>
      <c r="I63" s="22">
        <f t="shared" si="2"/>
        <v>100</v>
      </c>
      <c r="J63" s="34" t="e">
        <f t="shared" si="2"/>
        <v>#DIV/0!</v>
      </c>
      <c r="K63" s="23">
        <f>SUM(D63/D64)*100</f>
        <v>0.31355454763446217</v>
      </c>
    </row>
    <row r="64" spans="1:11" ht="14.25" customHeight="1" thickBot="1" x14ac:dyDescent="0.4">
      <c r="A64" s="39" t="s">
        <v>35</v>
      </c>
      <c r="B64" s="40" t="s">
        <v>20</v>
      </c>
      <c r="C64" s="41">
        <f>SUM(C9+C12,C15,C18,C22,C26,C30,C32,C34,C38,C41,C44,C48,C52,C55,C58+C61)</f>
        <v>63784755</v>
      </c>
      <c r="D64" s="41">
        <f>SUM(D9+D12,D15,D18,D22,D26,D30,D32,D34,D38,D41,D44,D48,D52,D55,D58+D61)</f>
        <v>63784755</v>
      </c>
      <c r="E64" s="41">
        <f>SUM(E9+E12,E15,E18,E22,E26,E30,E32,E34,E38,E41,E44,E48,E52,E55,E58+E61)</f>
        <v>24499944.859999999</v>
      </c>
      <c r="F64" s="41">
        <f>SUM(F9+F12,F15,F18,F22,F26,F30,F32,F34,F38,F41,F44,F48,F52,F55,F58+F61)</f>
        <v>39284810.140000001</v>
      </c>
      <c r="G64" s="41">
        <f>SUM(G9+G12,G15,G18,G22,G26,G30,G32,G34,G38,G41,G44,G48,G52,G55,G58+G61)</f>
        <v>3182844.7199999997</v>
      </c>
      <c r="H64" s="42">
        <f t="shared" si="1"/>
        <v>38.410345638232833</v>
      </c>
      <c r="I64" s="42">
        <f t="shared" si="2"/>
        <v>61.589654361767167</v>
      </c>
      <c r="J64" s="42">
        <f t="shared" si="2"/>
        <v>12.991232177001724</v>
      </c>
      <c r="K64" s="43">
        <f>SUM(K9:K63)</f>
        <v>99.999999999999957</v>
      </c>
    </row>
    <row r="65" spans="1:11" x14ac:dyDescent="0.35">
      <c r="A65" s="7"/>
      <c r="B65" s="16" t="s">
        <v>54</v>
      </c>
      <c r="C65" s="7"/>
    </row>
    <row r="66" spans="1:11" x14ac:dyDescent="0.35">
      <c r="A66" s="7"/>
      <c r="B66" s="16" t="s">
        <v>37</v>
      </c>
      <c r="C66" s="7"/>
      <c r="E66" t="s">
        <v>36</v>
      </c>
    </row>
    <row r="67" spans="1:11" x14ac:dyDescent="0.35">
      <c r="A67" s="45"/>
      <c r="B67" s="46" t="s">
        <v>40</v>
      </c>
      <c r="C67" s="45"/>
      <c r="D67" s="45"/>
      <c r="E67" s="45"/>
      <c r="F67" s="45"/>
      <c r="G67" s="45"/>
      <c r="H67" s="45"/>
      <c r="I67" s="45"/>
      <c r="J67" s="45"/>
      <c r="K67" s="45"/>
    </row>
  </sheetData>
  <mergeCells count="29">
    <mergeCell ref="A44:A47"/>
    <mergeCell ref="A48:A51"/>
    <mergeCell ref="A58:A60"/>
    <mergeCell ref="A61:A63"/>
    <mergeCell ref="A52:A54"/>
    <mergeCell ref="A55:A57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3" sqref="D13"/>
    </sheetView>
  </sheetViews>
  <sheetFormatPr defaultRowHeight="14.5" x14ac:dyDescent="0.35"/>
  <cols>
    <col min="2" max="2" width="45.542968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63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3" sqref="D13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64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4"/>
  <sheetViews>
    <sheetView topLeftCell="A10" workbookViewId="0">
      <selection activeCell="J23" sqref="J23"/>
    </sheetView>
  </sheetViews>
  <sheetFormatPr defaultRowHeight="14.5" x14ac:dyDescent="0.35"/>
  <cols>
    <col min="2" max="2" width="8.7265625" customWidth="1"/>
    <col min="9" max="9" width="11.7265625" customWidth="1"/>
    <col min="10" max="10" width="13.08984375" customWidth="1"/>
    <col min="11" max="11" width="19.1796875" customWidth="1"/>
  </cols>
  <sheetData>
    <row r="10" spans="1:11" x14ac:dyDescent="0.35">
      <c r="A10" s="128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35">
      <c r="A11" s="128" t="s">
        <v>38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x14ac:dyDescent="0.35">
      <c r="A12" s="128" t="s">
        <v>39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x14ac:dyDescent="0.35">
      <c r="A13" s="128" t="s">
        <v>53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x14ac:dyDescent="0.35">
      <c r="B14" s="1" t="s">
        <v>64</v>
      </c>
      <c r="F14" s="2"/>
      <c r="G14" s="2"/>
      <c r="K14" s="2" t="s">
        <v>0</v>
      </c>
    </row>
  </sheetData>
  <mergeCells count="4">
    <mergeCell ref="A10:K10"/>
    <mergeCell ref="A11:K11"/>
    <mergeCell ref="A12:K12"/>
    <mergeCell ref="A13:K1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4" zoomScaleNormal="100" workbookViewId="0">
      <selection activeCell="I98" sqref="I9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29" t="s">
        <v>1</v>
      </c>
      <c r="B6" s="132" t="s">
        <v>2</v>
      </c>
      <c r="C6" s="135" t="s">
        <v>3</v>
      </c>
      <c r="D6" s="135"/>
      <c r="E6" s="135"/>
      <c r="F6" s="135"/>
      <c r="G6" s="136"/>
      <c r="H6" s="137" t="s">
        <v>17</v>
      </c>
      <c r="I6" s="138"/>
      <c r="J6" s="139"/>
      <c r="K6" s="140"/>
    </row>
    <row r="7" spans="1:11" ht="12" customHeight="1" x14ac:dyDescent="0.35">
      <c r="A7" s="130"/>
      <c r="B7" s="133"/>
      <c r="C7" s="141" t="s">
        <v>26</v>
      </c>
      <c r="D7" s="142"/>
      <c r="E7" s="142" t="s">
        <v>4</v>
      </c>
      <c r="F7" s="142" t="s">
        <v>27</v>
      </c>
      <c r="G7" s="147" t="s">
        <v>28</v>
      </c>
      <c r="H7" s="14"/>
      <c r="I7" s="15"/>
      <c r="J7" s="15"/>
      <c r="K7" s="127"/>
    </row>
    <row r="8" spans="1:11" ht="29.5" thickBot="1" x14ac:dyDescent="0.4">
      <c r="A8" s="131"/>
      <c r="B8" s="134"/>
      <c r="C8" s="47" t="s">
        <v>25</v>
      </c>
      <c r="D8" s="29" t="s">
        <v>41</v>
      </c>
      <c r="E8" s="143"/>
      <c r="F8" s="143"/>
      <c r="G8" s="148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44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23977751.219999999</v>
      </c>
      <c r="F9" s="57">
        <f>SUM(F10:F11)</f>
        <v>25562248.780000001</v>
      </c>
      <c r="G9" s="57">
        <f>SUM(G10:G11)</f>
        <v>4818178.57</v>
      </c>
      <c r="H9" s="58"/>
      <c r="I9" s="58"/>
      <c r="J9" s="58"/>
      <c r="K9" s="59"/>
    </row>
    <row r="10" spans="1:11" x14ac:dyDescent="0.35">
      <c r="A10" s="145"/>
      <c r="B10" s="48" t="s">
        <v>43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(D10*100)/$D$64</f>
        <v>0.15677727381723108</v>
      </c>
    </row>
    <row r="11" spans="1:11" ht="15" thickBot="1" x14ac:dyDescent="0.4">
      <c r="A11" s="146"/>
      <c r="B11" s="44" t="s">
        <v>42</v>
      </c>
      <c r="C11" s="18">
        <v>49440000</v>
      </c>
      <c r="D11" s="18">
        <v>49440000</v>
      </c>
      <c r="E11" s="19">
        <v>23976751.219999999</v>
      </c>
      <c r="F11" s="20">
        <f>SUM(D11-E11)</f>
        <v>25463248.780000001</v>
      </c>
      <c r="G11" s="21">
        <v>4818178.57</v>
      </c>
      <c r="H11" s="22">
        <f>SUM(E11/D11*100)</f>
        <v>48.496665088996757</v>
      </c>
      <c r="I11" s="22">
        <f>SUM(F11/D11*100)</f>
        <v>51.503334911003243</v>
      </c>
      <c r="J11" s="22">
        <f>SUM(G11/E11*100)</f>
        <v>20.09521025509477</v>
      </c>
      <c r="K11" s="23">
        <f>(D11*100)/$D$64</f>
        <v>77.510684175239049</v>
      </c>
    </row>
    <row r="12" spans="1:11" ht="15" thickBot="1" x14ac:dyDescent="0.4">
      <c r="A12" s="144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306682.40999999997</v>
      </c>
      <c r="F12" s="57">
        <f t="shared" ref="F12:G12" si="0">SUM(F13:F14)</f>
        <v>913317.59000000008</v>
      </c>
      <c r="G12" s="57">
        <f t="shared" si="0"/>
        <v>203690.99</v>
      </c>
      <c r="H12" s="58"/>
      <c r="I12" s="58"/>
      <c r="J12" s="58"/>
      <c r="K12" s="63"/>
    </row>
    <row r="13" spans="1:11" x14ac:dyDescent="0.35">
      <c r="A13" s="145"/>
      <c r="B13" s="60" t="s">
        <v>46</v>
      </c>
      <c r="C13" s="61">
        <v>1220000</v>
      </c>
      <c r="D13" s="61">
        <v>1220000</v>
      </c>
      <c r="E13" s="52">
        <v>306682.40999999997</v>
      </c>
      <c r="F13" s="51">
        <f>SUM(D13-E13)</f>
        <v>913317.59000000008</v>
      </c>
      <c r="G13" s="52">
        <v>203690.99</v>
      </c>
      <c r="H13" s="54">
        <f t="shared" ref="H13:H64" si="1">SUM(E13/D13*100)</f>
        <v>25.137902459016392</v>
      </c>
      <c r="I13" s="54">
        <f t="shared" ref="I13:J64" si="2">SUM(F13/D13*100)</f>
        <v>74.862097540983612</v>
      </c>
      <c r="J13" s="54">
        <f>SUM(G13/E13*100)</f>
        <v>66.417565324336664</v>
      </c>
      <c r="K13" s="55">
        <f>(D13*100)/$D$64</f>
        <v>1.9126827405702194</v>
      </c>
    </row>
    <row r="14" spans="1:11" ht="15" thickBot="1" x14ac:dyDescent="0.4">
      <c r="A14" s="146"/>
      <c r="B14" s="24" t="s">
        <v>44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(D14*100)/$D$64</f>
        <v>0</v>
      </c>
    </row>
    <row r="15" spans="1:11" ht="15" thickBot="1" x14ac:dyDescent="0.4">
      <c r="A15" s="144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65779.56</v>
      </c>
      <c r="F15" s="57">
        <f t="shared" ref="F15:G15" si="3">SUM(F16:F17)</f>
        <v>534220.43999999994</v>
      </c>
      <c r="G15" s="57">
        <f t="shared" si="3"/>
        <v>56149.41</v>
      </c>
      <c r="H15" s="58"/>
      <c r="I15" s="58"/>
      <c r="J15" s="58"/>
      <c r="K15" s="63"/>
    </row>
    <row r="16" spans="1:11" x14ac:dyDescent="0.35">
      <c r="A16" s="145"/>
      <c r="B16" s="60" t="s">
        <v>42</v>
      </c>
      <c r="C16" s="61">
        <v>0</v>
      </c>
      <c r="D16" s="61">
        <v>0</v>
      </c>
      <c r="E16" s="52">
        <v>0</v>
      </c>
      <c r="F16" s="51">
        <f t="shared" ref="F16:F63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(D16*100)/$D$64</f>
        <v>0</v>
      </c>
    </row>
    <row r="17" spans="1:11" ht="15" thickBot="1" x14ac:dyDescent="0.4">
      <c r="A17" s="146"/>
      <c r="B17" s="27" t="s">
        <v>44</v>
      </c>
      <c r="C17" s="18">
        <v>600000</v>
      </c>
      <c r="D17" s="18">
        <v>600000</v>
      </c>
      <c r="E17" s="21">
        <v>65779.56</v>
      </c>
      <c r="F17" s="20">
        <f t="shared" si="4"/>
        <v>534220.43999999994</v>
      </c>
      <c r="G17" s="21">
        <v>56149.41</v>
      </c>
      <c r="H17" s="22">
        <f t="shared" si="1"/>
        <v>10.96326</v>
      </c>
      <c r="I17" s="22">
        <f t="shared" si="2"/>
        <v>89.036739999999995</v>
      </c>
      <c r="J17" s="22">
        <f t="shared" si="2"/>
        <v>85.359965922544944</v>
      </c>
      <c r="K17" s="23">
        <f>(D17*100)/$D$64</f>
        <v>0.94066364290338655</v>
      </c>
    </row>
    <row r="18" spans="1:11" ht="15" thickBot="1" x14ac:dyDescent="0.4">
      <c r="A18" s="144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1704890.83</v>
      </c>
      <c r="F18" s="57">
        <f>SUM(F19:F21)</f>
        <v>3315279.17</v>
      </c>
      <c r="G18" s="57">
        <f>SUM(G19:G21)</f>
        <v>826266.12999999989</v>
      </c>
      <c r="H18" s="58"/>
      <c r="I18" s="58"/>
      <c r="J18" s="58"/>
      <c r="K18" s="63"/>
    </row>
    <row r="19" spans="1:11" x14ac:dyDescent="0.35">
      <c r="A19" s="145"/>
      <c r="B19" s="60" t="s">
        <v>42</v>
      </c>
      <c r="C19" s="61">
        <v>3619910</v>
      </c>
      <c r="D19" s="61">
        <v>3619910</v>
      </c>
      <c r="E19" s="52">
        <v>980672.45</v>
      </c>
      <c r="F19" s="51">
        <f t="shared" si="4"/>
        <v>2639237.5499999998</v>
      </c>
      <c r="G19" s="52">
        <v>491532.66</v>
      </c>
      <c r="H19" s="54">
        <f t="shared" si="1"/>
        <v>27.091072706227504</v>
      </c>
      <c r="I19" s="54">
        <f t="shared" si="2"/>
        <v>72.908927293772493</v>
      </c>
      <c r="J19" s="54">
        <f t="shared" si="2"/>
        <v>50.122001489896043</v>
      </c>
      <c r="K19" s="55">
        <f>(D19*100)/$D$64</f>
        <v>5.6751962126373297</v>
      </c>
    </row>
    <row r="20" spans="1:11" ht="15" thickBot="1" x14ac:dyDescent="0.4">
      <c r="A20" s="145"/>
      <c r="B20" s="27" t="s">
        <v>45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(D20*100)/$D$64</f>
        <v>4.0762091192480084E-4</v>
      </c>
    </row>
    <row r="21" spans="1:11" ht="15" thickBot="1" x14ac:dyDescent="0.4">
      <c r="A21" s="146"/>
      <c r="B21" s="67" t="s">
        <v>43</v>
      </c>
      <c r="C21" s="68">
        <v>1400000</v>
      </c>
      <c r="D21" s="68">
        <v>1400000</v>
      </c>
      <c r="E21" s="126">
        <v>724218.38</v>
      </c>
      <c r="F21" s="70">
        <f t="shared" si="4"/>
        <v>675781.62</v>
      </c>
      <c r="G21" s="126">
        <v>334733.46999999997</v>
      </c>
      <c r="H21" s="22">
        <f t="shared" si="1"/>
        <v>51.729884285714292</v>
      </c>
      <c r="I21" s="22">
        <f t="shared" si="2"/>
        <v>48.270115714285716</v>
      </c>
      <c r="J21" s="22">
        <f t="shared" si="2"/>
        <v>46.219963376240187</v>
      </c>
      <c r="K21" s="75">
        <f>(D21*100)/$D$64</f>
        <v>2.1948818334412352</v>
      </c>
    </row>
    <row r="22" spans="1:11" ht="15" thickBot="1" x14ac:dyDescent="0.4">
      <c r="A22" s="144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25701.82</v>
      </c>
      <c r="F22" s="57">
        <f>SUM(F23:F25)</f>
        <v>879182.17999999993</v>
      </c>
      <c r="G22" s="65">
        <f>SUM(G23:G25)</f>
        <v>9081.82</v>
      </c>
      <c r="H22" s="58"/>
      <c r="I22" s="58"/>
      <c r="J22" s="58"/>
      <c r="K22" s="63"/>
    </row>
    <row r="23" spans="1:11" x14ac:dyDescent="0.35">
      <c r="A23" s="145"/>
      <c r="B23" s="60" t="s">
        <v>44</v>
      </c>
      <c r="C23" s="61">
        <v>300000</v>
      </c>
      <c r="D23" s="61">
        <v>300000</v>
      </c>
      <c r="E23" s="52">
        <v>25699.82</v>
      </c>
      <c r="F23" s="51">
        <f t="shared" si="4"/>
        <v>274300.18</v>
      </c>
      <c r="G23" s="52">
        <v>9081.82</v>
      </c>
      <c r="H23" s="54">
        <f t="shared" si="1"/>
        <v>8.5666066666666669</v>
      </c>
      <c r="I23" s="54">
        <f t="shared" si="2"/>
        <v>91.433393333333328</v>
      </c>
      <c r="J23" s="66">
        <f t="shared" si="2"/>
        <v>35.338068515654975</v>
      </c>
      <c r="K23" s="55">
        <f>(D23*100)/$D$64</f>
        <v>0.47033182145169328</v>
      </c>
    </row>
    <row r="24" spans="1:11" ht="15" thickBot="1" x14ac:dyDescent="0.4">
      <c r="A24" s="145"/>
      <c r="B24" s="27" t="s">
        <v>47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(D24*100)/$D$64</f>
        <v>0.62710909526892433</v>
      </c>
    </row>
    <row r="25" spans="1:11" ht="15" thickBot="1" x14ac:dyDescent="0.4">
      <c r="A25" s="146"/>
      <c r="B25" s="67" t="s">
        <v>50</v>
      </c>
      <c r="C25" s="68">
        <v>204884</v>
      </c>
      <c r="D25" s="68">
        <v>204884</v>
      </c>
      <c r="E25" s="126">
        <v>2</v>
      </c>
      <c r="F25" s="70">
        <f t="shared" si="4"/>
        <v>204882</v>
      </c>
      <c r="G25" s="126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(D25*100)/$D$64</f>
        <v>0.32121154968769577</v>
      </c>
    </row>
    <row r="26" spans="1:11" ht="15" thickBot="1" x14ac:dyDescent="0.4">
      <c r="A26" s="144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0</v>
      </c>
      <c r="F26" s="57">
        <f t="shared" ref="F26:G26" si="5">SUM(F27:F29)</f>
        <v>305090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45"/>
      <c r="B27" s="60" t="s">
        <v>47</v>
      </c>
      <c r="C27" s="61">
        <v>300000</v>
      </c>
      <c r="D27" s="61">
        <v>300000</v>
      </c>
      <c r="E27" s="52">
        <v>0</v>
      </c>
      <c r="F27" s="51">
        <f t="shared" si="4"/>
        <v>300000</v>
      </c>
      <c r="G27" s="52">
        <v>0</v>
      </c>
      <c r="H27" s="53">
        <f t="shared" si="1"/>
        <v>0</v>
      </c>
      <c r="I27" s="54">
        <f t="shared" si="2"/>
        <v>100</v>
      </c>
      <c r="J27" s="66" t="e">
        <f t="shared" si="2"/>
        <v>#DIV/0!</v>
      </c>
      <c r="K27" s="55">
        <f>(D27*100)/$D$64</f>
        <v>0.47033182145169328</v>
      </c>
    </row>
    <row r="28" spans="1:11" x14ac:dyDescent="0.35">
      <c r="A28" s="145"/>
      <c r="B28" s="3" t="s">
        <v>49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(D28*100)/$D$64</f>
        <v>1.5677727381723109E-3</v>
      </c>
    </row>
    <row r="29" spans="1:11" ht="15" thickBot="1" x14ac:dyDescent="0.4">
      <c r="A29" s="146"/>
      <c r="B29" s="27" t="s">
        <v>42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(D29*100)/$D$64</f>
        <v>6.4121904991247518E-3</v>
      </c>
    </row>
    <row r="30" spans="1:11" ht="15" thickBot="1" x14ac:dyDescent="0.4">
      <c r="A30" s="144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46"/>
      <c r="B31" s="67" t="s">
        <v>47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(D31*100)/$D$64</f>
        <v>0.15677727381723108</v>
      </c>
    </row>
    <row r="32" spans="1:11" ht="15" thickBot="1" x14ac:dyDescent="0.4">
      <c r="A32" s="144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46"/>
      <c r="B33" s="67" t="s">
        <v>47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(D33*100)/$D$64</f>
        <v>0.47033182145169328</v>
      </c>
    </row>
    <row r="34" spans="1:11" ht="15" thickBot="1" x14ac:dyDescent="0.4">
      <c r="A34" s="149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50"/>
      <c r="B35" s="60" t="s">
        <v>47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(D35*100)/$D$64</f>
        <v>0.31355454763446217</v>
      </c>
    </row>
    <row r="36" spans="1:11" x14ac:dyDescent="0.35">
      <c r="A36" s="150"/>
      <c r="B36" s="3" t="s">
        <v>49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(D36*100)/$D$64</f>
        <v>1.567772738172311E-2</v>
      </c>
    </row>
    <row r="37" spans="1:11" ht="15" thickBot="1" x14ac:dyDescent="0.4">
      <c r="A37" s="151"/>
      <c r="B37" s="27" t="s">
        <v>42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(D37*100)/$D$64</f>
        <v>0</v>
      </c>
    </row>
    <row r="38" spans="1:11" ht="15" thickBot="1" x14ac:dyDescent="0.4">
      <c r="A38" s="144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45"/>
      <c r="B39" s="60" t="s">
        <v>47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(D39*100)/$D$64</f>
        <v>7.8388636908615542E-2</v>
      </c>
    </row>
    <row r="40" spans="1:11" ht="15" thickBot="1" x14ac:dyDescent="0.4">
      <c r="A40" s="146"/>
      <c r="B40" s="27" t="s">
        <v>49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(D40*100)/$D$64</f>
        <v>7.8388636908615542E-2</v>
      </c>
    </row>
    <row r="41" spans="1:11" ht="15" thickBot="1" x14ac:dyDescent="0.4">
      <c r="A41" s="144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45"/>
      <c r="B42" s="60" t="s">
        <v>47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(D42*100)/$D$64</f>
        <v>0.15677727381723108</v>
      </c>
    </row>
    <row r="43" spans="1:11" ht="15" thickBot="1" x14ac:dyDescent="0.4">
      <c r="A43" s="146"/>
      <c r="B43" s="27" t="s">
        <v>48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(D43*100)/$D$64</f>
        <v>7.8388636908615542E-2</v>
      </c>
    </row>
    <row r="44" spans="1:11" ht="15" thickBot="1" x14ac:dyDescent="0.4">
      <c r="A44" s="144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6500</v>
      </c>
      <c r="F44" s="57">
        <f t="shared" ref="F44:G44" si="11">SUM(F45:F47)</f>
        <v>743500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45"/>
      <c r="B45" s="60" t="s">
        <v>47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(D45*100)/$D$64</f>
        <v>0.94066364290338655</v>
      </c>
    </row>
    <row r="46" spans="1:11" x14ac:dyDescent="0.35">
      <c r="A46" s="145"/>
      <c r="B46" s="3" t="s">
        <v>42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(D46*100)/$D$64</f>
        <v>0</v>
      </c>
    </row>
    <row r="47" spans="1:11" ht="15" thickBot="1" x14ac:dyDescent="0.4">
      <c r="A47" s="146"/>
      <c r="B47" s="27" t="s">
        <v>48</v>
      </c>
      <c r="C47" s="18">
        <v>150000</v>
      </c>
      <c r="D47" s="18">
        <v>150000</v>
      </c>
      <c r="E47" s="20">
        <v>6500</v>
      </c>
      <c r="F47" s="20">
        <f t="shared" si="4"/>
        <v>143500</v>
      </c>
      <c r="G47" s="35">
        <v>0</v>
      </c>
      <c r="H47" s="22">
        <f t="shared" si="1"/>
        <v>4.3333333333333339</v>
      </c>
      <c r="I47" s="22">
        <f t="shared" si="2"/>
        <v>95.666666666666671</v>
      </c>
      <c r="J47" s="34">
        <f t="shared" si="2"/>
        <v>0</v>
      </c>
      <c r="K47" s="23">
        <f>(D47*100)/$D$64</f>
        <v>0.23516591072584664</v>
      </c>
    </row>
    <row r="48" spans="1:11" ht="15" thickBot="1" x14ac:dyDescent="0.4">
      <c r="A48" s="144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38003</v>
      </c>
      <c r="F48" s="57">
        <f t="shared" ref="F48:G48" si="12">SUM(F49:F51)</f>
        <v>1496608</v>
      </c>
      <c r="G48" s="57">
        <f t="shared" si="12"/>
        <v>37966.620000000003</v>
      </c>
      <c r="H48" s="58"/>
      <c r="I48" s="58"/>
      <c r="J48" s="58"/>
      <c r="K48" s="63"/>
    </row>
    <row r="49" spans="1:11" x14ac:dyDescent="0.35">
      <c r="A49" s="145"/>
      <c r="B49" s="60" t="s">
        <v>47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(D49*100)/$D$64</f>
        <v>1.6461613750809265</v>
      </c>
    </row>
    <row r="50" spans="1:11" x14ac:dyDescent="0.35">
      <c r="A50" s="145"/>
      <c r="B50" s="3" t="s">
        <v>42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(D50*100)/$D$64</f>
        <v>0</v>
      </c>
    </row>
    <row r="51" spans="1:11" ht="15" thickBot="1" x14ac:dyDescent="0.4">
      <c r="A51" s="146"/>
      <c r="B51" s="27" t="s">
        <v>48</v>
      </c>
      <c r="C51" s="18">
        <v>484611</v>
      </c>
      <c r="D51" s="18">
        <v>484611</v>
      </c>
      <c r="E51" s="21">
        <v>38003</v>
      </c>
      <c r="F51" s="20">
        <f t="shared" si="4"/>
        <v>446608</v>
      </c>
      <c r="G51" s="21">
        <v>37966.620000000003</v>
      </c>
      <c r="H51" s="22">
        <f t="shared" si="1"/>
        <v>7.8419598399541073</v>
      </c>
      <c r="I51" s="22">
        <f t="shared" si="2"/>
        <v>92.1580401600459</v>
      </c>
      <c r="J51" s="34">
        <f t="shared" si="2"/>
        <v>99.904270715469835</v>
      </c>
      <c r="K51" s="23">
        <f>(D51*100)/$D$64</f>
        <v>0.75975991441842172</v>
      </c>
    </row>
    <row r="52" spans="1:11" ht="15" thickBot="1" x14ac:dyDescent="0.4">
      <c r="A52" s="149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50"/>
      <c r="B53" s="60" t="s">
        <v>47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(D53*100)/$D$64</f>
        <v>0.15677727381723108</v>
      </c>
    </row>
    <row r="54" spans="1:11" ht="15" thickBot="1" x14ac:dyDescent="0.4">
      <c r="A54" s="151"/>
      <c r="B54" s="27" t="s">
        <v>48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(D54*100)/$D$64</f>
        <v>0</v>
      </c>
    </row>
    <row r="55" spans="1:11" ht="15" thickBot="1" x14ac:dyDescent="0.4">
      <c r="A55" s="144">
        <v>123</v>
      </c>
      <c r="B55" s="56" t="s">
        <v>15</v>
      </c>
      <c r="C55" s="57">
        <f>SUM(C56:C57)</f>
        <v>150000</v>
      </c>
      <c r="D55" s="57">
        <f>SUM(D56:D57)</f>
        <v>150000</v>
      </c>
      <c r="E55" s="65">
        <f>SUM(E56:E57)</f>
        <v>0</v>
      </c>
      <c r="F55" s="65">
        <f>SUM(F56:F57)</f>
        <v>150000</v>
      </c>
      <c r="G55" s="65">
        <f>SUM(G56:G57)</f>
        <v>0</v>
      </c>
      <c r="H55" s="58"/>
      <c r="I55" s="58"/>
      <c r="J55" s="58"/>
      <c r="K55" s="63"/>
    </row>
    <row r="56" spans="1:11" x14ac:dyDescent="0.35">
      <c r="A56" s="145"/>
      <c r="B56" s="60" t="s">
        <v>47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(D56*100)/$D$64</f>
        <v>0.15677727381723108</v>
      </c>
    </row>
    <row r="57" spans="1:11" ht="15" thickBot="1" x14ac:dyDescent="0.4">
      <c r="A57" s="146"/>
      <c r="B57" s="27" t="s">
        <v>48</v>
      </c>
      <c r="C57" s="18">
        <v>50000</v>
      </c>
      <c r="D57" s="18">
        <v>50000</v>
      </c>
      <c r="E57" s="35">
        <v>0</v>
      </c>
      <c r="F57" s="35">
        <f t="shared" si="4"/>
        <v>50000</v>
      </c>
      <c r="G57" s="19">
        <v>0</v>
      </c>
      <c r="H57" s="22">
        <f t="shared" si="1"/>
        <v>0</v>
      </c>
      <c r="I57" s="22">
        <f t="shared" si="2"/>
        <v>100</v>
      </c>
      <c r="J57" s="34" t="e">
        <f t="shared" si="2"/>
        <v>#DIV/0!</v>
      </c>
      <c r="K57" s="23">
        <f>(D57*100)/$D$64</f>
        <v>7.8388636908615542E-2</v>
      </c>
    </row>
    <row r="58" spans="1:11" ht="15" thickBot="1" x14ac:dyDescent="0.4">
      <c r="A58" s="144">
        <v>117</v>
      </c>
      <c r="B58" s="56" t="s">
        <v>16</v>
      </c>
      <c r="C58" s="57">
        <f>SUM(C59:C60)</f>
        <v>2500000</v>
      </c>
      <c r="D58" s="65">
        <f>SUM(D59:D60)</f>
        <v>2500000</v>
      </c>
      <c r="E58" s="65">
        <f>SUM(E59:E60)</f>
        <v>0</v>
      </c>
      <c r="F58" s="65">
        <f t="shared" ref="F58:G58" si="13">SUM(F59:F60)</f>
        <v>2500000</v>
      </c>
      <c r="G58" s="65">
        <f t="shared" si="13"/>
        <v>0</v>
      </c>
      <c r="H58" s="58"/>
      <c r="I58" s="58"/>
      <c r="J58" s="58"/>
      <c r="K58" s="63"/>
    </row>
    <row r="59" spans="1:11" x14ac:dyDescent="0.35">
      <c r="A59" s="145"/>
      <c r="B59" s="48" t="s">
        <v>42</v>
      </c>
      <c r="C59" s="85">
        <v>0</v>
      </c>
      <c r="D59" s="49">
        <v>0</v>
      </c>
      <c r="E59" s="86">
        <v>0</v>
      </c>
      <c r="F59" s="81">
        <f t="shared" si="4"/>
        <v>0</v>
      </c>
      <c r="G59" s="86">
        <v>0</v>
      </c>
      <c r="H59" s="54" t="e">
        <f t="shared" si="1"/>
        <v>#DIV/0!</v>
      </c>
      <c r="I59" s="54" t="e">
        <f t="shared" si="2"/>
        <v>#DIV/0!</v>
      </c>
      <c r="J59" s="66" t="e">
        <f t="shared" si="2"/>
        <v>#DIV/0!</v>
      </c>
      <c r="K59" s="55">
        <f>(D59*100)/$D$64</f>
        <v>0</v>
      </c>
    </row>
    <row r="60" spans="1:11" ht="15" thickBot="1" x14ac:dyDescent="0.4">
      <c r="A60" s="146"/>
      <c r="B60" s="37" t="s">
        <v>47</v>
      </c>
      <c r="C60" s="18">
        <v>2500000</v>
      </c>
      <c r="D60" s="18">
        <v>2500000</v>
      </c>
      <c r="E60" s="35">
        <v>0</v>
      </c>
      <c r="F60" s="20">
        <f t="shared" si="4"/>
        <v>2500000</v>
      </c>
      <c r="G60" s="35">
        <v>0</v>
      </c>
      <c r="H60" s="33">
        <f t="shared" si="1"/>
        <v>0</v>
      </c>
      <c r="I60" s="38">
        <f t="shared" si="2"/>
        <v>100</v>
      </c>
      <c r="J60" s="34" t="e">
        <f t="shared" si="2"/>
        <v>#DIV/0!</v>
      </c>
      <c r="K60" s="23">
        <f>(D60*100)/$D$64</f>
        <v>3.9194318454307773</v>
      </c>
    </row>
    <row r="61" spans="1:11" ht="15" thickBot="1" x14ac:dyDescent="0.4">
      <c r="A61" s="144">
        <v>750</v>
      </c>
      <c r="B61" s="56" t="s">
        <v>34</v>
      </c>
      <c r="C61" s="82">
        <f>SUM(C62:C63)</f>
        <v>300000</v>
      </c>
      <c r="D61" s="83">
        <f>SUM(D62:D63)</f>
        <v>300000</v>
      </c>
      <c r="E61" s="57">
        <f>SUM(E62:E63)</f>
        <v>8051.02</v>
      </c>
      <c r="F61" s="57">
        <f t="shared" ref="F61:G61" si="14">SUM(F62:F63)</f>
        <v>291948.98</v>
      </c>
      <c r="G61" s="65">
        <f t="shared" si="14"/>
        <v>490</v>
      </c>
      <c r="H61" s="90"/>
      <c r="I61" s="90"/>
      <c r="J61" s="91"/>
      <c r="K61" s="63"/>
    </row>
    <row r="62" spans="1:11" ht="14.25" customHeight="1" x14ac:dyDescent="0.35">
      <c r="A62" s="145"/>
      <c r="B62" s="87" t="s">
        <v>51</v>
      </c>
      <c r="C62" s="88">
        <v>100000</v>
      </c>
      <c r="D62" s="88">
        <v>100000</v>
      </c>
      <c r="E62" s="89">
        <v>8051.02</v>
      </c>
      <c r="F62" s="51">
        <f t="shared" si="4"/>
        <v>91948.98</v>
      </c>
      <c r="G62" s="52">
        <v>490</v>
      </c>
      <c r="H62" s="54">
        <f t="shared" si="1"/>
        <v>8.0510200000000012</v>
      </c>
      <c r="I62" s="54">
        <f t="shared" si="2"/>
        <v>91.948979999999992</v>
      </c>
      <c r="J62" s="66">
        <f t="shared" si="2"/>
        <v>6.0861853529118051</v>
      </c>
      <c r="K62" s="55">
        <f>(D62*100)/$D$64</f>
        <v>0.15677727381723108</v>
      </c>
    </row>
    <row r="63" spans="1:11" ht="15" thickBot="1" x14ac:dyDescent="0.4">
      <c r="A63" s="146"/>
      <c r="B63" s="27" t="s">
        <v>47</v>
      </c>
      <c r="C63" s="18">
        <v>200000</v>
      </c>
      <c r="D63" s="18">
        <v>200000</v>
      </c>
      <c r="E63" s="35">
        <v>0</v>
      </c>
      <c r="F63" s="20">
        <f t="shared" si="4"/>
        <v>200000</v>
      </c>
      <c r="G63" s="36">
        <v>0</v>
      </c>
      <c r="H63" s="33">
        <f t="shared" si="1"/>
        <v>0</v>
      </c>
      <c r="I63" s="22">
        <f t="shared" si="2"/>
        <v>100</v>
      </c>
      <c r="J63" s="34" t="e">
        <f t="shared" si="2"/>
        <v>#DIV/0!</v>
      </c>
      <c r="K63" s="23">
        <f>SUM(D63/D64)*100</f>
        <v>0.31355454763446217</v>
      </c>
    </row>
    <row r="64" spans="1:11" ht="15" thickBot="1" x14ac:dyDescent="0.4">
      <c r="A64" s="39" t="s">
        <v>35</v>
      </c>
      <c r="B64" s="40" t="s">
        <v>20</v>
      </c>
      <c r="C64" s="41">
        <f>SUM(C9+C12,C15,C18,C22,C26,C30,C32,C34,C38,C41,C44,C48,C52,C55,C58+C61)</f>
        <v>63784755</v>
      </c>
      <c r="D64" s="41">
        <f>SUM(D9+D12,D15,D18,D22,D26,D30,D32,D34,D38,D41,D44,D48,D52,D55,D58+D61)</f>
        <v>63784755</v>
      </c>
      <c r="E64" s="41">
        <f>SUM(E9+E12,E15,E18,E22,E26,E30,E32,E34,E38,E41,E44,E48,E52,E55,E58+E61)</f>
        <v>26133370.859999996</v>
      </c>
      <c r="F64" s="41">
        <f>SUM(F9+F12,F15,F18,F22,F26,F30,F32,F34,F38,F41,F44,F48,F52,F55,F58+F61)</f>
        <v>37651384.140000001</v>
      </c>
      <c r="G64" s="41">
        <f>SUM(G9+G12,G15,G18,G22,G26,G30,G32,G34,G38,G41,G44,G48,G52,G55,G58+G61)</f>
        <v>5951823.540000001</v>
      </c>
      <c r="H64" s="42">
        <f t="shared" si="1"/>
        <v>40.971186390854676</v>
      </c>
      <c r="I64" s="42">
        <f t="shared" si="2"/>
        <v>59.028813609145324</v>
      </c>
      <c r="J64" s="42">
        <f t="shared" si="2"/>
        <v>22.77480227057093</v>
      </c>
      <c r="K64" s="43">
        <f>SUM(K9:K63)</f>
        <v>99.999999999999957</v>
      </c>
    </row>
    <row r="65" spans="1:11" x14ac:dyDescent="0.35">
      <c r="A65" s="7"/>
      <c r="B65" s="16" t="s">
        <v>65</v>
      </c>
      <c r="C65" s="7"/>
    </row>
    <row r="66" spans="1:11" x14ac:dyDescent="0.35">
      <c r="A66" s="7"/>
      <c r="B66" s="16" t="s">
        <v>37</v>
      </c>
      <c r="C66" s="7"/>
      <c r="E66" t="s">
        <v>36</v>
      </c>
    </row>
    <row r="67" spans="1:11" x14ac:dyDescent="0.35">
      <c r="A67" s="45"/>
      <c r="B67" s="46" t="s">
        <v>40</v>
      </c>
      <c r="C67" s="45"/>
      <c r="D67" s="45"/>
      <c r="E67" s="45"/>
      <c r="F67" s="45"/>
      <c r="G67" s="45"/>
      <c r="H67" s="45"/>
      <c r="I67" s="45"/>
      <c r="J67" s="45"/>
      <c r="K67" s="45"/>
    </row>
  </sheetData>
  <mergeCells count="29">
    <mergeCell ref="A30:A31"/>
    <mergeCell ref="A18:A21"/>
    <mergeCell ref="A22:A25"/>
    <mergeCell ref="A26:A29"/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  <mergeCell ref="A9:A11"/>
    <mergeCell ref="A12:A14"/>
    <mergeCell ref="A15:A17"/>
    <mergeCell ref="A48:A51"/>
    <mergeCell ref="A52:A54"/>
    <mergeCell ref="A55:A57"/>
    <mergeCell ref="A58:A60"/>
    <mergeCell ref="A61:A63"/>
    <mergeCell ref="A32:A33"/>
    <mergeCell ref="A34:A37"/>
    <mergeCell ref="A38:A40"/>
    <mergeCell ref="A41:A43"/>
    <mergeCell ref="A44:A4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4" workbookViewId="0">
      <selection activeCell="E12" sqref="E12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56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ht="40.5" customHeight="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22"/>
      <c r="B66" s="123"/>
      <c r="C66" s="122"/>
      <c r="D66" s="122"/>
      <c r="E66" s="122"/>
      <c r="F66" s="122"/>
      <c r="G66" s="122"/>
      <c r="H66" s="122"/>
      <c r="I66" s="122"/>
      <c r="J66" s="122"/>
      <c r="K66" s="122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F14" sqref="F14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57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3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E11" sqref="E11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58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3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4" sqref="D14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59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19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.75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5" sqref="D15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60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1.5" customHeight="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E13" sqref="E13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61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5" customHeight="1" x14ac:dyDescent="0.35">
      <c r="A70" s="109"/>
      <c r="B70" s="123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E14" sqref="E14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62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5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4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plan 1 - jan-23</vt:lpstr>
      <vt:lpstr>plan 2 - fev-23</vt:lpstr>
      <vt:lpstr>plan 3 - mar-23</vt:lpstr>
      <vt:lpstr>plan 4 - abr-23</vt:lpstr>
      <vt:lpstr>plan 5 - mai-23</vt:lpstr>
      <vt:lpstr>plan 6 - jun-23</vt:lpstr>
      <vt:lpstr>plan 7 - jul-23</vt:lpstr>
      <vt:lpstr>plan 8 - ago23</vt:lpstr>
      <vt:lpstr>plan 9 - set23</vt:lpstr>
      <vt:lpstr>plan 10 - out23</vt:lpstr>
      <vt:lpstr>plan 11 - nov23</vt:lpstr>
      <vt:lpstr>plan 12 - dez23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Jurandir Cavalcante</cp:lastModifiedBy>
  <cp:lastPrinted>2023-03-09T12:00:17Z</cp:lastPrinted>
  <dcterms:created xsi:type="dcterms:W3CDTF">2016-04-01T19:52:39Z</dcterms:created>
  <dcterms:modified xsi:type="dcterms:W3CDTF">2023-03-09T12:26:10Z</dcterms:modified>
</cp:coreProperties>
</file>