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2\Demonstrativos Execução Orçamentária\"/>
    </mc:Choice>
  </mc:AlternateContent>
  <xr:revisionPtr revIDLastSave="0" documentId="13_ncr:1_{88C49B20-01CC-45A9-9B0A-278AAF174F07}" xr6:coauthVersionLast="47" xr6:coauthVersionMax="47" xr10:uidLastSave="{00000000-0000-0000-0000-000000000000}"/>
  <bookViews>
    <workbookView xWindow="-110" yWindow="-110" windowWidth="19420" windowHeight="10420" firstSheet="5" activeTab="9" xr2:uid="{00000000-000D-0000-FFFF-FFFF00000000}"/>
  </bookViews>
  <sheets>
    <sheet name="plan 1 - jan-22" sheetId="25" r:id="rId1"/>
    <sheet name="plan 2 - fev-22" sheetId="24" r:id="rId2"/>
    <sheet name="plan 3 - mar-22" sheetId="26" r:id="rId3"/>
    <sheet name="plan 4 - abr-22" sheetId="27" r:id="rId4"/>
    <sheet name="plan 5 - mai-22" sheetId="28" r:id="rId5"/>
    <sheet name="plan 6 - jun-22" sheetId="29" r:id="rId6"/>
    <sheet name="plan 7 - jul-22" sheetId="30" r:id="rId7"/>
    <sheet name="plan 8 - ago22" sheetId="31" r:id="rId8"/>
    <sheet name="plan 9 - set22" sheetId="32" r:id="rId9"/>
    <sheet name="plan 10 - out22" sheetId="3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33" l="1"/>
  <c r="H66" i="33"/>
  <c r="G66" i="33"/>
  <c r="E66" i="33"/>
  <c r="J65" i="33"/>
  <c r="I65" i="33"/>
  <c r="H65" i="33"/>
  <c r="G64" i="33"/>
  <c r="E64" i="33"/>
  <c r="J62" i="33"/>
  <c r="H62" i="33"/>
  <c r="F62" i="33"/>
  <c r="I62" i="33" s="1"/>
  <c r="J61" i="33"/>
  <c r="H61" i="33"/>
  <c r="F61" i="33"/>
  <c r="I61" i="33" s="1"/>
  <c r="G60" i="33"/>
  <c r="E60" i="33"/>
  <c r="D60" i="33"/>
  <c r="C60" i="33"/>
  <c r="J59" i="33"/>
  <c r="H59" i="33"/>
  <c r="F59" i="33"/>
  <c r="I59" i="33" s="1"/>
  <c r="J58" i="33"/>
  <c r="H58" i="33"/>
  <c r="F58" i="33"/>
  <c r="I58" i="33" s="1"/>
  <c r="G57" i="33"/>
  <c r="E57" i="33"/>
  <c r="D57" i="33"/>
  <c r="C57" i="33"/>
  <c r="J56" i="33"/>
  <c r="H56" i="33"/>
  <c r="F56" i="33"/>
  <c r="I56" i="33" s="1"/>
  <c r="J55" i="33"/>
  <c r="H55" i="33"/>
  <c r="F55" i="33"/>
  <c r="I55" i="33" s="1"/>
  <c r="G54" i="33"/>
  <c r="E54" i="33"/>
  <c r="D54" i="33"/>
  <c r="C54" i="33"/>
  <c r="J53" i="33"/>
  <c r="H53" i="33"/>
  <c r="F53" i="33"/>
  <c r="I53" i="33" s="1"/>
  <c r="J52" i="33"/>
  <c r="H52" i="33"/>
  <c r="F52" i="33"/>
  <c r="F51" i="33" s="1"/>
  <c r="G51" i="33"/>
  <c r="E51" i="33"/>
  <c r="D51" i="33"/>
  <c r="C51" i="33"/>
  <c r="J50" i="33"/>
  <c r="H50" i="33"/>
  <c r="F50" i="33"/>
  <c r="I50" i="33" s="1"/>
  <c r="J49" i="33"/>
  <c r="F49" i="33"/>
  <c r="I49" i="33" s="1"/>
  <c r="J48" i="33"/>
  <c r="I48" i="33"/>
  <c r="H48" i="33"/>
  <c r="F48" i="33"/>
  <c r="G47" i="33"/>
  <c r="E47" i="33"/>
  <c r="D47" i="33"/>
  <c r="C47" i="33"/>
  <c r="J46" i="33"/>
  <c r="H46" i="33"/>
  <c r="F46" i="33"/>
  <c r="I46" i="33" s="1"/>
  <c r="J45" i="33"/>
  <c r="H45" i="33"/>
  <c r="F45" i="33"/>
  <c r="I45" i="33" s="1"/>
  <c r="J44" i="33"/>
  <c r="H44" i="33"/>
  <c r="F44" i="33"/>
  <c r="F43" i="33" s="1"/>
  <c r="G43" i="33"/>
  <c r="E43" i="33"/>
  <c r="D43" i="33"/>
  <c r="C43" i="33"/>
  <c r="J42" i="33"/>
  <c r="I42" i="33"/>
  <c r="H42" i="33"/>
  <c r="F42" i="33"/>
  <c r="J41" i="33"/>
  <c r="H41" i="33"/>
  <c r="F41" i="33"/>
  <c r="G40" i="33"/>
  <c r="E40" i="33"/>
  <c r="D40" i="33"/>
  <c r="C40" i="33"/>
  <c r="J39" i="33"/>
  <c r="I39" i="33"/>
  <c r="H39" i="33"/>
  <c r="F39" i="33"/>
  <c r="J38" i="33"/>
  <c r="H38" i="33"/>
  <c r="F38" i="33"/>
  <c r="I38" i="33" s="1"/>
  <c r="G37" i="33"/>
  <c r="E37" i="33"/>
  <c r="D37" i="33"/>
  <c r="C37" i="33"/>
  <c r="J36" i="33"/>
  <c r="H36" i="33"/>
  <c r="F36" i="33"/>
  <c r="I36" i="33" s="1"/>
  <c r="J35" i="33"/>
  <c r="H35" i="33"/>
  <c r="F35" i="33"/>
  <c r="I35" i="33" s="1"/>
  <c r="J34" i="33"/>
  <c r="H34" i="33"/>
  <c r="F34" i="33"/>
  <c r="I34" i="33" s="1"/>
  <c r="G33" i="33"/>
  <c r="E33" i="33"/>
  <c r="D33" i="33"/>
  <c r="C33" i="33"/>
  <c r="J32" i="33"/>
  <c r="H32" i="33"/>
  <c r="F32" i="33"/>
  <c r="I32" i="33" s="1"/>
  <c r="J31" i="33"/>
  <c r="H31" i="33"/>
  <c r="F31" i="33"/>
  <c r="I31" i="33" s="1"/>
  <c r="G30" i="33"/>
  <c r="E30" i="33"/>
  <c r="D30" i="33"/>
  <c r="F30" i="33" s="1"/>
  <c r="C30" i="33"/>
  <c r="J29" i="33"/>
  <c r="H29" i="33"/>
  <c r="F29" i="33"/>
  <c r="I29" i="33" s="1"/>
  <c r="G28" i="33"/>
  <c r="E28" i="33"/>
  <c r="D28" i="33"/>
  <c r="F28" i="33" s="1"/>
  <c r="C28" i="33"/>
  <c r="J27" i="33"/>
  <c r="H27" i="33"/>
  <c r="F27" i="33"/>
  <c r="I27" i="33" s="1"/>
  <c r="J26" i="33"/>
  <c r="H26" i="33"/>
  <c r="F26" i="33"/>
  <c r="I26" i="33" s="1"/>
  <c r="J25" i="33"/>
  <c r="H25" i="33"/>
  <c r="F25" i="33"/>
  <c r="G24" i="33"/>
  <c r="E24" i="33"/>
  <c r="D24" i="33"/>
  <c r="C24" i="33"/>
  <c r="J23" i="33"/>
  <c r="I23" i="33"/>
  <c r="H23" i="33"/>
  <c r="F23" i="33"/>
  <c r="J22" i="33"/>
  <c r="H22" i="33"/>
  <c r="F22" i="33"/>
  <c r="I22" i="33" s="1"/>
  <c r="G21" i="33"/>
  <c r="F21" i="33"/>
  <c r="E21" i="33"/>
  <c r="D21" i="33"/>
  <c r="C21" i="33"/>
  <c r="J20" i="33"/>
  <c r="H20" i="33"/>
  <c r="F20" i="33"/>
  <c r="I20" i="33" s="1"/>
  <c r="J19" i="33"/>
  <c r="H19" i="33"/>
  <c r="F19" i="33"/>
  <c r="I19" i="33" s="1"/>
  <c r="G18" i="33"/>
  <c r="E18" i="33"/>
  <c r="D18" i="33"/>
  <c r="C18" i="33"/>
  <c r="J17" i="33"/>
  <c r="H17" i="33"/>
  <c r="F17" i="33"/>
  <c r="F15" i="33" s="1"/>
  <c r="J16" i="33"/>
  <c r="I16" i="33"/>
  <c r="H16" i="33"/>
  <c r="F16" i="33"/>
  <c r="G15" i="33"/>
  <c r="E15" i="33"/>
  <c r="D15" i="33"/>
  <c r="C15" i="33"/>
  <c r="J14" i="33"/>
  <c r="H14" i="33"/>
  <c r="F14" i="33"/>
  <c r="I14" i="33" s="1"/>
  <c r="J13" i="33"/>
  <c r="H13" i="33"/>
  <c r="F13" i="33"/>
  <c r="F12" i="33" s="1"/>
  <c r="G12" i="33"/>
  <c r="E12" i="33"/>
  <c r="D12" i="33"/>
  <c r="C12" i="33"/>
  <c r="J11" i="33"/>
  <c r="H11" i="33"/>
  <c r="F11" i="33"/>
  <c r="I11" i="33" s="1"/>
  <c r="J10" i="33"/>
  <c r="H10" i="33"/>
  <c r="F10" i="33"/>
  <c r="I10" i="33" s="1"/>
  <c r="G9" i="33"/>
  <c r="E9" i="33"/>
  <c r="D9" i="33"/>
  <c r="C9" i="33"/>
  <c r="C63" i="33" s="1"/>
  <c r="C67" i="33" s="1"/>
  <c r="F40" i="33" l="1"/>
  <c r="I52" i="33"/>
  <c r="F37" i="33"/>
  <c r="F24" i="33"/>
  <c r="J66" i="33"/>
  <c r="F33" i="33"/>
  <c r="G63" i="33"/>
  <c r="G67" i="33" s="1"/>
  <c r="E63" i="33"/>
  <c r="E67" i="33" s="1"/>
  <c r="F54" i="33"/>
  <c r="I13" i="33"/>
  <c r="D63" i="33"/>
  <c r="K46" i="33" s="1"/>
  <c r="F9" i="33"/>
  <c r="F18" i="33"/>
  <c r="I44" i="33"/>
  <c r="F47" i="33"/>
  <c r="F60" i="33"/>
  <c r="I17" i="33"/>
  <c r="I25" i="33"/>
  <c r="I41" i="33"/>
  <c r="F57" i="33"/>
  <c r="I66" i="32"/>
  <c r="G66" i="32"/>
  <c r="E66" i="32"/>
  <c r="J66" i="32" s="1"/>
  <c r="J65" i="32"/>
  <c r="I65" i="32"/>
  <c r="H65" i="32"/>
  <c r="G64" i="32"/>
  <c r="E64" i="32"/>
  <c r="J62" i="32"/>
  <c r="H62" i="32"/>
  <c r="F62" i="32"/>
  <c r="I62" i="32" s="1"/>
  <c r="J61" i="32"/>
  <c r="H61" i="32"/>
  <c r="F61" i="32"/>
  <c r="I61" i="32" s="1"/>
  <c r="G60" i="32"/>
  <c r="E60" i="32"/>
  <c r="D60" i="32"/>
  <c r="C60" i="32"/>
  <c r="J59" i="32"/>
  <c r="H59" i="32"/>
  <c r="F59" i="32"/>
  <c r="I59" i="32" s="1"/>
  <c r="J58" i="32"/>
  <c r="H58" i="32"/>
  <c r="F58" i="32"/>
  <c r="I58" i="32" s="1"/>
  <c r="G57" i="32"/>
  <c r="E57" i="32"/>
  <c r="D57" i="32"/>
  <c r="C57" i="32"/>
  <c r="J56" i="32"/>
  <c r="I56" i="32"/>
  <c r="H56" i="32"/>
  <c r="F56" i="32"/>
  <c r="J55" i="32"/>
  <c r="H55" i="32"/>
  <c r="F55" i="32"/>
  <c r="I55" i="32" s="1"/>
  <c r="G54" i="32"/>
  <c r="E54" i="32"/>
  <c r="D54" i="32"/>
  <c r="C54" i="32"/>
  <c r="J53" i="32"/>
  <c r="H53" i="32"/>
  <c r="F53" i="32"/>
  <c r="I53" i="32" s="1"/>
  <c r="J52" i="32"/>
  <c r="H52" i="32"/>
  <c r="F52" i="32"/>
  <c r="G51" i="32"/>
  <c r="E51" i="32"/>
  <c r="D51" i="32"/>
  <c r="C51" i="32"/>
  <c r="J50" i="32"/>
  <c r="H50" i="32"/>
  <c r="F50" i="32"/>
  <c r="I50" i="32" s="1"/>
  <c r="J49" i="32"/>
  <c r="F49" i="32"/>
  <c r="I49" i="32" s="1"/>
  <c r="J48" i="32"/>
  <c r="I48" i="32"/>
  <c r="H48" i="32"/>
  <c r="F48" i="32"/>
  <c r="G47" i="32"/>
  <c r="E47" i="32"/>
  <c r="D47" i="32"/>
  <c r="C47" i="32"/>
  <c r="J46" i="32"/>
  <c r="H46" i="32"/>
  <c r="F46" i="32"/>
  <c r="J45" i="32"/>
  <c r="H45" i="32"/>
  <c r="F45" i="32"/>
  <c r="I45" i="32" s="1"/>
  <c r="J44" i="32"/>
  <c r="H44" i="32"/>
  <c r="F44" i="32"/>
  <c r="I44" i="32" s="1"/>
  <c r="G43" i="32"/>
  <c r="E43" i="32"/>
  <c r="D43" i="32"/>
  <c r="C43" i="32"/>
  <c r="J42" i="32"/>
  <c r="H42" i="32"/>
  <c r="F42" i="32"/>
  <c r="I42" i="32" s="1"/>
  <c r="J41" i="32"/>
  <c r="H41" i="32"/>
  <c r="F41" i="32"/>
  <c r="G40" i="32"/>
  <c r="E40" i="32"/>
  <c r="D40" i="32"/>
  <c r="C40" i="32"/>
  <c r="J39" i="32"/>
  <c r="H39" i="32"/>
  <c r="F39" i="32"/>
  <c r="I39" i="32" s="1"/>
  <c r="J38" i="32"/>
  <c r="I38" i="32"/>
  <c r="H38" i="32"/>
  <c r="F38" i="32"/>
  <c r="G37" i="32"/>
  <c r="E37" i="32"/>
  <c r="D37" i="32"/>
  <c r="C37" i="32"/>
  <c r="J36" i="32"/>
  <c r="I36" i="32"/>
  <c r="H36" i="32"/>
  <c r="F36" i="32"/>
  <c r="J35" i="32"/>
  <c r="H35" i="32"/>
  <c r="F35" i="32"/>
  <c r="I35" i="32" s="1"/>
  <c r="J34" i="32"/>
  <c r="H34" i="32"/>
  <c r="F34" i="32"/>
  <c r="I34" i="32" s="1"/>
  <c r="G33" i="32"/>
  <c r="E33" i="32"/>
  <c r="D33" i="32"/>
  <c r="C33" i="32"/>
  <c r="J32" i="32"/>
  <c r="H32" i="32"/>
  <c r="F32" i="32"/>
  <c r="I32" i="32" s="1"/>
  <c r="J31" i="32"/>
  <c r="H31" i="32"/>
  <c r="F31" i="32"/>
  <c r="I31" i="32" s="1"/>
  <c r="G30" i="32"/>
  <c r="E30" i="32"/>
  <c r="D30" i="32"/>
  <c r="C30" i="32"/>
  <c r="J29" i="32"/>
  <c r="H29" i="32"/>
  <c r="F29" i="32"/>
  <c r="I29" i="32" s="1"/>
  <c r="G28" i="32"/>
  <c r="E28" i="32"/>
  <c r="D28" i="32"/>
  <c r="C28" i="32"/>
  <c r="J27" i="32"/>
  <c r="H27" i="32"/>
  <c r="F27" i="32"/>
  <c r="I27" i="32" s="1"/>
  <c r="J26" i="32"/>
  <c r="H26" i="32"/>
  <c r="F26" i="32"/>
  <c r="I26" i="32" s="1"/>
  <c r="J25" i="32"/>
  <c r="H25" i="32"/>
  <c r="F25" i="32"/>
  <c r="G24" i="32"/>
  <c r="E24" i="32"/>
  <c r="D24" i="32"/>
  <c r="C24" i="32"/>
  <c r="J23" i="32"/>
  <c r="I23" i="32"/>
  <c r="H23" i="32"/>
  <c r="F23" i="32"/>
  <c r="J22" i="32"/>
  <c r="H22" i="32"/>
  <c r="F22" i="32"/>
  <c r="F21" i="32" s="1"/>
  <c r="G21" i="32"/>
  <c r="E21" i="32"/>
  <c r="D21" i="32"/>
  <c r="C21" i="32"/>
  <c r="J20" i="32"/>
  <c r="H20" i="32"/>
  <c r="F20" i="32"/>
  <c r="J19" i="32"/>
  <c r="H19" i="32"/>
  <c r="F19" i="32"/>
  <c r="I19" i="32" s="1"/>
  <c r="G18" i="32"/>
  <c r="E18" i="32"/>
  <c r="D18" i="32"/>
  <c r="C18" i="32"/>
  <c r="J17" i="32"/>
  <c r="H17" i="32"/>
  <c r="F17" i="32"/>
  <c r="I17" i="32" s="1"/>
  <c r="J16" i="32"/>
  <c r="H16" i="32"/>
  <c r="F16" i="32"/>
  <c r="I16" i="32" s="1"/>
  <c r="G15" i="32"/>
  <c r="E15" i="32"/>
  <c r="D15" i="32"/>
  <c r="C15" i="32"/>
  <c r="J14" i="32"/>
  <c r="H14" i="32"/>
  <c r="F14" i="32"/>
  <c r="I14" i="32" s="1"/>
  <c r="J13" i="32"/>
  <c r="H13" i="32"/>
  <c r="F13" i="32"/>
  <c r="I13" i="32" s="1"/>
  <c r="G12" i="32"/>
  <c r="E12" i="32"/>
  <c r="D12" i="32"/>
  <c r="C12" i="32"/>
  <c r="J11" i="32"/>
  <c r="H11" i="32"/>
  <c r="F11" i="32"/>
  <c r="I11" i="32" s="1"/>
  <c r="J10" i="32"/>
  <c r="H10" i="32"/>
  <c r="F10" i="32"/>
  <c r="I10" i="32" s="1"/>
  <c r="G9" i="32"/>
  <c r="F9" i="32"/>
  <c r="E9" i="32"/>
  <c r="D9" i="32"/>
  <c r="C9" i="32"/>
  <c r="F51" i="32" l="1"/>
  <c r="F18" i="32"/>
  <c r="C63" i="32"/>
  <c r="C67" i="32" s="1"/>
  <c r="F24" i="32"/>
  <c r="F40" i="32"/>
  <c r="I52" i="32"/>
  <c r="F30" i="32"/>
  <c r="J63" i="33"/>
  <c r="K25" i="33"/>
  <c r="K32" i="33"/>
  <c r="K39" i="33"/>
  <c r="K41" i="33"/>
  <c r="K61" i="33"/>
  <c r="K52" i="33"/>
  <c r="K62" i="33"/>
  <c r="K13" i="33"/>
  <c r="K49" i="33"/>
  <c r="K38" i="33"/>
  <c r="K45" i="33"/>
  <c r="K11" i="33"/>
  <c r="K50" i="33"/>
  <c r="K19" i="33"/>
  <c r="K42" i="33"/>
  <c r="K29" i="33"/>
  <c r="K27" i="33"/>
  <c r="K31" i="33"/>
  <c r="K16" i="33"/>
  <c r="K53" i="33"/>
  <c r="K23" i="33"/>
  <c r="K36" i="33"/>
  <c r="K58" i="33"/>
  <c r="K59" i="33"/>
  <c r="K35" i="33"/>
  <c r="H63" i="33"/>
  <c r="K26" i="33"/>
  <c r="D67" i="33"/>
  <c r="H67" i="33" s="1"/>
  <c r="K10" i="33"/>
  <c r="K14" i="33"/>
  <c r="K56" i="33"/>
  <c r="K34" i="33"/>
  <c r="K44" i="33"/>
  <c r="K20" i="33"/>
  <c r="K22" i="33"/>
  <c r="K48" i="33"/>
  <c r="K55" i="33"/>
  <c r="K65" i="33"/>
  <c r="K17" i="33"/>
  <c r="F63" i="33"/>
  <c r="I63" i="33" s="1"/>
  <c r="J67" i="33"/>
  <c r="G63" i="32"/>
  <c r="G67" i="32" s="1"/>
  <c r="F28" i="32"/>
  <c r="F37" i="32"/>
  <c r="E63" i="32"/>
  <c r="F33" i="32"/>
  <c r="F43" i="32"/>
  <c r="D63" i="32"/>
  <c r="K46" i="32" s="1"/>
  <c r="I20" i="32"/>
  <c r="F15" i="32"/>
  <c r="F47" i="32"/>
  <c r="F60" i="32"/>
  <c r="F12" i="32"/>
  <c r="I25" i="32"/>
  <c r="I41" i="32"/>
  <c r="F57" i="32"/>
  <c r="I46" i="32"/>
  <c r="F54" i="32"/>
  <c r="H66" i="32"/>
  <c r="I22" i="32"/>
  <c r="G66" i="31"/>
  <c r="G64" i="31"/>
  <c r="J66" i="31"/>
  <c r="I66" i="31"/>
  <c r="E66" i="31"/>
  <c r="H66" i="31" s="1"/>
  <c r="J65" i="31"/>
  <c r="I65" i="31"/>
  <c r="H65" i="31"/>
  <c r="E64" i="31"/>
  <c r="J62" i="31"/>
  <c r="H62" i="31"/>
  <c r="F62" i="31"/>
  <c r="I62" i="31" s="1"/>
  <c r="J61" i="31"/>
  <c r="H61" i="31"/>
  <c r="F61" i="31"/>
  <c r="I61" i="31" s="1"/>
  <c r="G60" i="31"/>
  <c r="E60" i="31"/>
  <c r="D60" i="31"/>
  <c r="C60" i="31"/>
  <c r="J59" i="31"/>
  <c r="H59" i="31"/>
  <c r="F59" i="31"/>
  <c r="I59" i="31" s="1"/>
  <c r="J58" i="31"/>
  <c r="H58" i="31"/>
  <c r="F58" i="31"/>
  <c r="I58" i="31" s="1"/>
  <c r="G57" i="31"/>
  <c r="F57" i="31"/>
  <c r="E57" i="31"/>
  <c r="D57" i="31"/>
  <c r="C57" i="31"/>
  <c r="J56" i="31"/>
  <c r="H56" i="31"/>
  <c r="F56" i="31"/>
  <c r="I56" i="31" s="1"/>
  <c r="J55" i="31"/>
  <c r="H55" i="31"/>
  <c r="F55" i="31"/>
  <c r="I55" i="31" s="1"/>
  <c r="G54" i="31"/>
  <c r="E54" i="31"/>
  <c r="D54" i="31"/>
  <c r="C54" i="31"/>
  <c r="J53" i="31"/>
  <c r="I53" i="31"/>
  <c r="H53" i="31"/>
  <c r="F53" i="31"/>
  <c r="J52" i="31"/>
  <c r="I52" i="31"/>
  <c r="H52" i="31"/>
  <c r="F52" i="31"/>
  <c r="F51" i="31" s="1"/>
  <c r="G51" i="31"/>
  <c r="E51" i="31"/>
  <c r="D51" i="31"/>
  <c r="C51" i="31"/>
  <c r="J50" i="31"/>
  <c r="H50" i="31"/>
  <c r="F50" i="31"/>
  <c r="I50" i="31" s="1"/>
  <c r="J49" i="31"/>
  <c r="F49" i="31"/>
  <c r="I49" i="31" s="1"/>
  <c r="J48" i="31"/>
  <c r="I48" i="31"/>
  <c r="H48" i="31"/>
  <c r="F48" i="31"/>
  <c r="G47" i="31"/>
  <c r="E47" i="31"/>
  <c r="D47" i="31"/>
  <c r="C47" i="31"/>
  <c r="J46" i="31"/>
  <c r="H46" i="31"/>
  <c r="F46" i="31"/>
  <c r="I46" i="31" s="1"/>
  <c r="J45" i="31"/>
  <c r="H45" i="31"/>
  <c r="F45" i="31"/>
  <c r="I45" i="31" s="1"/>
  <c r="J44" i="31"/>
  <c r="I44" i="31"/>
  <c r="H44" i="31"/>
  <c r="F44" i="31"/>
  <c r="G43" i="31"/>
  <c r="F43" i="31"/>
  <c r="E43" i="31"/>
  <c r="D43" i="31"/>
  <c r="C43" i="31"/>
  <c r="J42" i="31"/>
  <c r="H42" i="31"/>
  <c r="F42" i="31"/>
  <c r="I42" i="31" s="1"/>
  <c r="J41" i="31"/>
  <c r="H41" i="31"/>
  <c r="F41" i="31"/>
  <c r="G40" i="31"/>
  <c r="E40" i="31"/>
  <c r="D40" i="31"/>
  <c r="C40" i="31"/>
  <c r="J39" i="31"/>
  <c r="H39" i="31"/>
  <c r="F39" i="31"/>
  <c r="I39" i="31" s="1"/>
  <c r="J38" i="31"/>
  <c r="H38" i="31"/>
  <c r="F38" i="31"/>
  <c r="F37" i="31" s="1"/>
  <c r="G37" i="31"/>
  <c r="E37" i="31"/>
  <c r="D37" i="31"/>
  <c r="C37" i="31"/>
  <c r="J36" i="31"/>
  <c r="H36" i="31"/>
  <c r="F36" i="31"/>
  <c r="I36" i="31" s="1"/>
  <c r="J35" i="31"/>
  <c r="H35" i="31"/>
  <c r="F35" i="31"/>
  <c r="I35" i="31" s="1"/>
  <c r="J34" i="31"/>
  <c r="H34" i="31"/>
  <c r="F34" i="31"/>
  <c r="I34" i="31" s="1"/>
  <c r="G33" i="31"/>
  <c r="E33" i="31"/>
  <c r="D33" i="31"/>
  <c r="C33" i="31"/>
  <c r="J32" i="31"/>
  <c r="H32" i="31"/>
  <c r="F32" i="31"/>
  <c r="I32" i="31" s="1"/>
  <c r="J31" i="31"/>
  <c r="H31" i="31"/>
  <c r="F31" i="31"/>
  <c r="I31" i="31" s="1"/>
  <c r="G30" i="31"/>
  <c r="E30" i="31"/>
  <c r="D30" i="31"/>
  <c r="F30" i="31" s="1"/>
  <c r="C30" i="31"/>
  <c r="J29" i="31"/>
  <c r="H29" i="31"/>
  <c r="F29" i="31"/>
  <c r="I29" i="31" s="1"/>
  <c r="G28" i="31"/>
  <c r="E28" i="31"/>
  <c r="D28" i="31"/>
  <c r="F28" i="31" s="1"/>
  <c r="C28" i="31"/>
  <c r="J27" i="31"/>
  <c r="H27" i="31"/>
  <c r="F27" i="31"/>
  <c r="I27" i="31" s="1"/>
  <c r="J26" i="31"/>
  <c r="H26" i="31"/>
  <c r="F26" i="31"/>
  <c r="I26" i="31" s="1"/>
  <c r="J25" i="31"/>
  <c r="H25" i="31"/>
  <c r="F25" i="31"/>
  <c r="G24" i="31"/>
  <c r="E24" i="31"/>
  <c r="D24" i="31"/>
  <c r="C24" i="31"/>
  <c r="J23" i="31"/>
  <c r="I23" i="31"/>
  <c r="H23" i="31"/>
  <c r="F23" i="31"/>
  <c r="J22" i="31"/>
  <c r="H22" i="31"/>
  <c r="F22" i="31"/>
  <c r="F21" i="31" s="1"/>
  <c r="G21" i="31"/>
  <c r="E21" i="31"/>
  <c r="D21" i="31"/>
  <c r="C21" i="31"/>
  <c r="J20" i="31"/>
  <c r="H20" i="31"/>
  <c r="F20" i="31"/>
  <c r="I20" i="31" s="1"/>
  <c r="J19" i="31"/>
  <c r="H19" i="31"/>
  <c r="F19" i="31"/>
  <c r="I19" i="31" s="1"/>
  <c r="G18" i="31"/>
  <c r="E18" i="31"/>
  <c r="D18" i="31"/>
  <c r="C18" i="31"/>
  <c r="J17" i="31"/>
  <c r="H17" i="31"/>
  <c r="F17" i="31"/>
  <c r="I17" i="31" s="1"/>
  <c r="J16" i="31"/>
  <c r="H16" i="31"/>
  <c r="F16" i="31"/>
  <c r="I16" i="31" s="1"/>
  <c r="G15" i="31"/>
  <c r="E15" i="31"/>
  <c r="D15" i="31"/>
  <c r="C15" i="31"/>
  <c r="J14" i="31"/>
  <c r="H14" i="31"/>
  <c r="F14" i="31"/>
  <c r="I14" i="31" s="1"/>
  <c r="J13" i="31"/>
  <c r="H13" i="31"/>
  <c r="F13" i="31"/>
  <c r="I13" i="31" s="1"/>
  <c r="G12" i="31"/>
  <c r="E12" i="31"/>
  <c r="D12" i="31"/>
  <c r="C12" i="31"/>
  <c r="J11" i="31"/>
  <c r="H11" i="31"/>
  <c r="F11" i="31"/>
  <c r="I11" i="31" s="1"/>
  <c r="J10" i="31"/>
  <c r="H10" i="31"/>
  <c r="F10" i="31"/>
  <c r="I10" i="31" s="1"/>
  <c r="G9" i="31"/>
  <c r="E9" i="31"/>
  <c r="D9" i="31"/>
  <c r="C9" i="31"/>
  <c r="C63" i="31" l="1"/>
  <c r="C67" i="31" s="1"/>
  <c r="D63" i="31"/>
  <c r="G63" i="31"/>
  <c r="F12" i="31"/>
  <c r="K63" i="33"/>
  <c r="K67" i="33" s="1"/>
  <c r="F67" i="33"/>
  <c r="I67" i="33" s="1"/>
  <c r="J63" i="32"/>
  <c r="E67" i="32"/>
  <c r="J67" i="32" s="1"/>
  <c r="K19" i="32"/>
  <c r="K27" i="32"/>
  <c r="K34" i="32"/>
  <c r="K16" i="32"/>
  <c r="K42" i="32"/>
  <c r="K32" i="32"/>
  <c r="K44" i="32"/>
  <c r="K49" i="32"/>
  <c r="K13" i="32"/>
  <c r="K29" i="32"/>
  <c r="K17" i="32"/>
  <c r="K50" i="32"/>
  <c r="K53" i="32"/>
  <c r="K31" i="32"/>
  <c r="K25" i="32"/>
  <c r="K58" i="32"/>
  <c r="K36" i="32"/>
  <c r="K61" i="32"/>
  <c r="K65" i="32"/>
  <c r="K35" i="32"/>
  <c r="K48" i="32"/>
  <c r="K23" i="32"/>
  <c r="K56" i="32"/>
  <c r="K39" i="32"/>
  <c r="K41" i="32"/>
  <c r="K20" i="32"/>
  <c r="K22" i="32"/>
  <c r="H63" i="32"/>
  <c r="K55" i="32"/>
  <c r="K45" i="32"/>
  <c r="K10" i="32"/>
  <c r="K52" i="32"/>
  <c r="K62" i="32"/>
  <c r="K14" i="32"/>
  <c r="K38" i="32"/>
  <c r="K26" i="32"/>
  <c r="D67" i="32"/>
  <c r="K59" i="32"/>
  <c r="K11" i="32"/>
  <c r="F63" i="32"/>
  <c r="F40" i="31"/>
  <c r="F24" i="31"/>
  <c r="E63" i="31"/>
  <c r="H63" i="31" s="1"/>
  <c r="F18" i="31"/>
  <c r="K61" i="31"/>
  <c r="K53" i="31"/>
  <c r="K48" i="31"/>
  <c r="K32" i="31"/>
  <c r="K16" i="31"/>
  <c r="K35" i="31"/>
  <c r="K19" i="31"/>
  <c r="K11" i="31"/>
  <c r="K38" i="31"/>
  <c r="K56" i="31"/>
  <c r="K27" i="31"/>
  <c r="K22" i="31"/>
  <c r="K59" i="31"/>
  <c r="K46" i="31"/>
  <c r="K62" i="31"/>
  <c r="K41" i="31"/>
  <c r="K25" i="31"/>
  <c r="K17" i="31"/>
  <c r="K65" i="31"/>
  <c r="K39" i="31"/>
  <c r="K31" i="31"/>
  <c r="K23" i="31"/>
  <c r="K29" i="31"/>
  <c r="K14" i="31"/>
  <c r="K49" i="31"/>
  <c r="K44" i="31"/>
  <c r="K36" i="31"/>
  <c r="K20" i="31"/>
  <c r="K52" i="31"/>
  <c r="K50" i="31"/>
  <c r="K13" i="31"/>
  <c r="K55" i="31"/>
  <c r="K42" i="31"/>
  <c r="K34" i="31"/>
  <c r="K26" i="31"/>
  <c r="K10" i="31"/>
  <c r="D67" i="31"/>
  <c r="K58" i="31"/>
  <c r="K45" i="31"/>
  <c r="G67" i="31"/>
  <c r="F15" i="31"/>
  <c r="F47" i="31"/>
  <c r="F60" i="31"/>
  <c r="I22" i="31"/>
  <c r="F33" i="31"/>
  <c r="I38" i="31"/>
  <c r="F54" i="31"/>
  <c r="I25" i="31"/>
  <c r="I41" i="31"/>
  <c r="F9" i="31"/>
  <c r="I66" i="30"/>
  <c r="E66" i="30"/>
  <c r="J66" i="30" s="1"/>
  <c r="J65" i="30"/>
  <c r="I65" i="30"/>
  <c r="H65" i="30"/>
  <c r="E64" i="30"/>
  <c r="J62" i="30"/>
  <c r="H62" i="30"/>
  <c r="F62" i="30"/>
  <c r="I62" i="30" s="1"/>
  <c r="J61" i="30"/>
  <c r="I61" i="30"/>
  <c r="H61" i="30"/>
  <c r="F61" i="30"/>
  <c r="G60" i="30"/>
  <c r="E60" i="30"/>
  <c r="D60" i="30"/>
  <c r="C60" i="30"/>
  <c r="J59" i="30"/>
  <c r="H59" i="30"/>
  <c r="F59" i="30"/>
  <c r="I59" i="30" s="1"/>
  <c r="J58" i="30"/>
  <c r="I58" i="30"/>
  <c r="H58" i="30"/>
  <c r="F58" i="30"/>
  <c r="G57" i="30"/>
  <c r="E57" i="30"/>
  <c r="D57" i="30"/>
  <c r="C57" i="30"/>
  <c r="J56" i="30"/>
  <c r="H56" i="30"/>
  <c r="F56" i="30"/>
  <c r="I56" i="30" s="1"/>
  <c r="J55" i="30"/>
  <c r="I55" i="30"/>
  <c r="H55" i="30"/>
  <c r="F55" i="30"/>
  <c r="F54" i="30" s="1"/>
  <c r="G54" i="30"/>
  <c r="E54" i="30"/>
  <c r="D54" i="30"/>
  <c r="C54" i="30"/>
  <c r="J53" i="30"/>
  <c r="I53" i="30"/>
  <c r="H53" i="30"/>
  <c r="F53" i="30"/>
  <c r="J52" i="30"/>
  <c r="I52" i="30"/>
  <c r="H52" i="30"/>
  <c r="F52" i="30"/>
  <c r="G51" i="30"/>
  <c r="E51" i="30"/>
  <c r="D51" i="30"/>
  <c r="C51" i="30"/>
  <c r="J50" i="30"/>
  <c r="H50" i="30"/>
  <c r="F50" i="30"/>
  <c r="I50" i="30" s="1"/>
  <c r="J49" i="30"/>
  <c r="F49" i="30"/>
  <c r="I49" i="30" s="1"/>
  <c r="J48" i="30"/>
  <c r="H48" i="30"/>
  <c r="F48" i="30"/>
  <c r="I48" i="30" s="1"/>
  <c r="G47" i="30"/>
  <c r="E47" i="30"/>
  <c r="D47" i="30"/>
  <c r="C47" i="30"/>
  <c r="J46" i="30"/>
  <c r="H46" i="30"/>
  <c r="F46" i="30"/>
  <c r="I46" i="30" s="1"/>
  <c r="J45" i="30"/>
  <c r="H45" i="30"/>
  <c r="F45" i="30"/>
  <c r="I45" i="30" s="1"/>
  <c r="J44" i="30"/>
  <c r="H44" i="30"/>
  <c r="F44" i="30"/>
  <c r="I44" i="30" s="1"/>
  <c r="G43" i="30"/>
  <c r="E43" i="30"/>
  <c r="D43" i="30"/>
  <c r="C43" i="30"/>
  <c r="J42" i="30"/>
  <c r="H42" i="30"/>
  <c r="F42" i="30"/>
  <c r="I42" i="30" s="1"/>
  <c r="J41" i="30"/>
  <c r="H41" i="30"/>
  <c r="F41" i="30"/>
  <c r="G40" i="30"/>
  <c r="E40" i="30"/>
  <c r="D40" i="30"/>
  <c r="C40" i="30"/>
  <c r="J39" i="30"/>
  <c r="I39" i="30"/>
  <c r="H39" i="30"/>
  <c r="F39" i="30"/>
  <c r="J38" i="30"/>
  <c r="H38" i="30"/>
  <c r="F38" i="30"/>
  <c r="F37" i="30" s="1"/>
  <c r="G37" i="30"/>
  <c r="E37" i="30"/>
  <c r="D37" i="30"/>
  <c r="C37" i="30"/>
  <c r="J36" i="30"/>
  <c r="I36" i="30"/>
  <c r="H36" i="30"/>
  <c r="F36" i="30"/>
  <c r="J35" i="30"/>
  <c r="H35" i="30"/>
  <c r="F35" i="30"/>
  <c r="I35" i="30" s="1"/>
  <c r="J34" i="30"/>
  <c r="H34" i="30"/>
  <c r="F34" i="30"/>
  <c r="G33" i="30"/>
  <c r="E33" i="30"/>
  <c r="D33" i="30"/>
  <c r="C33" i="30"/>
  <c r="J32" i="30"/>
  <c r="H32" i="30"/>
  <c r="F32" i="30"/>
  <c r="I32" i="30" s="1"/>
  <c r="J31" i="30"/>
  <c r="H31" i="30"/>
  <c r="F31" i="30"/>
  <c r="I31" i="30" s="1"/>
  <c r="G30" i="30"/>
  <c r="E30" i="30"/>
  <c r="D30" i="30"/>
  <c r="F30" i="30" s="1"/>
  <c r="C30" i="30"/>
  <c r="J29" i="30"/>
  <c r="H29" i="30"/>
  <c r="F29" i="30"/>
  <c r="I29" i="30" s="1"/>
  <c r="G28" i="30"/>
  <c r="E28" i="30"/>
  <c r="D28" i="30"/>
  <c r="F28" i="30" s="1"/>
  <c r="C28" i="30"/>
  <c r="J27" i="30"/>
  <c r="H27" i="30"/>
  <c r="F27" i="30"/>
  <c r="I27" i="30" s="1"/>
  <c r="J26" i="30"/>
  <c r="I26" i="30"/>
  <c r="H26" i="30"/>
  <c r="F26" i="30"/>
  <c r="J25" i="30"/>
  <c r="H25" i="30"/>
  <c r="F25" i="30"/>
  <c r="G24" i="30"/>
  <c r="E24" i="30"/>
  <c r="D24" i="30"/>
  <c r="C24" i="30"/>
  <c r="J23" i="30"/>
  <c r="I23" i="30"/>
  <c r="H23" i="30"/>
  <c r="F23" i="30"/>
  <c r="J22" i="30"/>
  <c r="H22" i="30"/>
  <c r="F22" i="30"/>
  <c r="F21" i="30" s="1"/>
  <c r="G21" i="30"/>
  <c r="E21" i="30"/>
  <c r="D21" i="30"/>
  <c r="C21" i="30"/>
  <c r="J20" i="30"/>
  <c r="I20" i="30"/>
  <c r="H20" i="30"/>
  <c r="F20" i="30"/>
  <c r="J19" i="30"/>
  <c r="H19" i="30"/>
  <c r="F19" i="30"/>
  <c r="I19" i="30" s="1"/>
  <c r="G18" i="30"/>
  <c r="E18" i="30"/>
  <c r="D18" i="30"/>
  <c r="C18" i="30"/>
  <c r="J17" i="30"/>
  <c r="H17" i="30"/>
  <c r="F17" i="30"/>
  <c r="I17" i="30" s="1"/>
  <c r="J16" i="30"/>
  <c r="H16" i="30"/>
  <c r="F16" i="30"/>
  <c r="I16" i="30" s="1"/>
  <c r="G15" i="30"/>
  <c r="E15" i="30"/>
  <c r="D15" i="30"/>
  <c r="C15" i="30"/>
  <c r="J14" i="30"/>
  <c r="H14" i="30"/>
  <c r="F14" i="30"/>
  <c r="I14" i="30" s="1"/>
  <c r="J13" i="30"/>
  <c r="H13" i="30"/>
  <c r="F13" i="30"/>
  <c r="F12" i="30" s="1"/>
  <c r="G12" i="30"/>
  <c r="E12" i="30"/>
  <c r="D12" i="30"/>
  <c r="C12" i="30"/>
  <c r="J11" i="30"/>
  <c r="H11" i="30"/>
  <c r="F11" i="30"/>
  <c r="I11" i="30" s="1"/>
  <c r="J10" i="30"/>
  <c r="H10" i="30"/>
  <c r="F10" i="30"/>
  <c r="I10" i="30" s="1"/>
  <c r="G9" i="30"/>
  <c r="E9" i="30"/>
  <c r="D9" i="30"/>
  <c r="C9" i="30"/>
  <c r="C63" i="30" s="1"/>
  <c r="C67" i="30" s="1"/>
  <c r="F18" i="30" l="1"/>
  <c r="F24" i="30"/>
  <c r="F51" i="30"/>
  <c r="F33" i="30"/>
  <c r="I34" i="30"/>
  <c r="H67" i="32"/>
  <c r="K63" i="32"/>
  <c r="K67" i="32" s="1"/>
  <c r="F67" i="32"/>
  <c r="I67" i="32" s="1"/>
  <c r="I63" i="32"/>
  <c r="J63" i="31"/>
  <c r="E67" i="31"/>
  <c r="H67" i="31" s="1"/>
  <c r="F63" i="31"/>
  <c r="K63" i="31"/>
  <c r="K67" i="31" s="1"/>
  <c r="F40" i="30"/>
  <c r="F43" i="30"/>
  <c r="I13" i="30"/>
  <c r="E63" i="30"/>
  <c r="E67" i="30" s="1"/>
  <c r="F9" i="30"/>
  <c r="G63" i="30"/>
  <c r="G67" i="30" s="1"/>
  <c r="D63" i="30"/>
  <c r="K32" i="30" s="1"/>
  <c r="F15" i="30"/>
  <c r="F47" i="30"/>
  <c r="I25" i="30"/>
  <c r="I41" i="30"/>
  <c r="F60" i="30"/>
  <c r="I22" i="30"/>
  <c r="I38" i="30"/>
  <c r="F57" i="30"/>
  <c r="H66" i="30"/>
  <c r="I66" i="29"/>
  <c r="H65" i="29"/>
  <c r="I65" i="29"/>
  <c r="J65" i="29"/>
  <c r="H49" i="29"/>
  <c r="K29" i="30" l="1"/>
  <c r="J67" i="31"/>
  <c r="I63" i="31"/>
  <c r="F67" i="31"/>
  <c r="I67" i="31" s="1"/>
  <c r="J63" i="30"/>
  <c r="K36" i="30"/>
  <c r="K46" i="30"/>
  <c r="H63" i="30"/>
  <c r="K52" i="30"/>
  <c r="K27" i="30"/>
  <c r="K61" i="30"/>
  <c r="K48" i="30"/>
  <c r="K26" i="30"/>
  <c r="K56" i="30"/>
  <c r="K23" i="30"/>
  <c r="K31" i="30"/>
  <c r="K59" i="30"/>
  <c r="F63" i="30"/>
  <c r="I63" i="30" s="1"/>
  <c r="K34" i="30"/>
  <c r="K20" i="30"/>
  <c r="K14" i="30"/>
  <c r="K65" i="30"/>
  <c r="K35" i="30"/>
  <c r="K42" i="30"/>
  <c r="K55" i="30"/>
  <c r="K41" i="30"/>
  <c r="K19" i="30"/>
  <c r="K13" i="30"/>
  <c r="K58" i="30"/>
  <c r="K17" i="30"/>
  <c r="K22" i="30"/>
  <c r="K53" i="30"/>
  <c r="K10" i="30"/>
  <c r="D67" i="30"/>
  <c r="H67" i="30" s="1"/>
  <c r="K25" i="30"/>
  <c r="K38" i="30"/>
  <c r="K11" i="30"/>
  <c r="K49" i="30"/>
  <c r="K62" i="30"/>
  <c r="K16" i="30"/>
  <c r="K39" i="30"/>
  <c r="K44" i="30"/>
  <c r="K45" i="30"/>
  <c r="K50" i="30"/>
  <c r="J67" i="30"/>
  <c r="E66" i="29"/>
  <c r="E64" i="29"/>
  <c r="J62" i="29"/>
  <c r="I62" i="29"/>
  <c r="H62" i="29"/>
  <c r="F62" i="29"/>
  <c r="J61" i="29"/>
  <c r="H61" i="29"/>
  <c r="F61" i="29"/>
  <c r="I61" i="29" s="1"/>
  <c r="G60" i="29"/>
  <c r="E60" i="29"/>
  <c r="D60" i="29"/>
  <c r="C60" i="29"/>
  <c r="J59" i="29"/>
  <c r="H59" i="29"/>
  <c r="F59" i="29"/>
  <c r="I59" i="29" s="1"/>
  <c r="J58" i="29"/>
  <c r="H58" i="29"/>
  <c r="F58" i="29"/>
  <c r="I58" i="29" s="1"/>
  <c r="G57" i="29"/>
  <c r="E57" i="29"/>
  <c r="D57" i="29"/>
  <c r="C57" i="29"/>
  <c r="J56" i="29"/>
  <c r="H56" i="29"/>
  <c r="F56" i="29"/>
  <c r="I56" i="29" s="1"/>
  <c r="J55" i="29"/>
  <c r="H55" i="29"/>
  <c r="F55" i="29"/>
  <c r="I55" i="29" s="1"/>
  <c r="G54" i="29"/>
  <c r="E54" i="29"/>
  <c r="D54" i="29"/>
  <c r="C54" i="29"/>
  <c r="J53" i="29"/>
  <c r="H53" i="29"/>
  <c r="F53" i="29"/>
  <c r="I53" i="29" s="1"/>
  <c r="J52" i="29"/>
  <c r="H52" i="29"/>
  <c r="F52" i="29"/>
  <c r="I52" i="29" s="1"/>
  <c r="G51" i="29"/>
  <c r="E51" i="29"/>
  <c r="D51" i="29"/>
  <c r="C51" i="29"/>
  <c r="J50" i="29"/>
  <c r="H50" i="29"/>
  <c r="F50" i="29"/>
  <c r="I50" i="29" s="1"/>
  <c r="J49" i="29"/>
  <c r="F49" i="29"/>
  <c r="I49" i="29" s="1"/>
  <c r="J48" i="29"/>
  <c r="H48" i="29"/>
  <c r="F48" i="29"/>
  <c r="I48" i="29" s="1"/>
  <c r="G47" i="29"/>
  <c r="E47" i="29"/>
  <c r="D47" i="29"/>
  <c r="C47" i="29"/>
  <c r="J46" i="29"/>
  <c r="H46" i="29"/>
  <c r="F46" i="29"/>
  <c r="I46" i="29" s="1"/>
  <c r="J45" i="29"/>
  <c r="I45" i="29"/>
  <c r="H45" i="29"/>
  <c r="F45" i="29"/>
  <c r="J44" i="29"/>
  <c r="H44" i="29"/>
  <c r="F44" i="29"/>
  <c r="I44" i="29" s="1"/>
  <c r="G43" i="29"/>
  <c r="E43" i="29"/>
  <c r="D43" i="29"/>
  <c r="C43" i="29"/>
  <c r="J42" i="29"/>
  <c r="H42" i="29"/>
  <c r="F42" i="29"/>
  <c r="I42" i="29" s="1"/>
  <c r="J41" i="29"/>
  <c r="I41" i="29"/>
  <c r="H41" i="29"/>
  <c r="F41" i="29"/>
  <c r="F40" i="29" s="1"/>
  <c r="G40" i="29"/>
  <c r="E40" i="29"/>
  <c r="D40" i="29"/>
  <c r="C40" i="29"/>
  <c r="J39" i="29"/>
  <c r="H39" i="29"/>
  <c r="F39" i="29"/>
  <c r="I39" i="29" s="1"/>
  <c r="J38" i="29"/>
  <c r="H38" i="29"/>
  <c r="F38" i="29"/>
  <c r="I38" i="29" s="1"/>
  <c r="G37" i="29"/>
  <c r="F37" i="29"/>
  <c r="E37" i="29"/>
  <c r="D37" i="29"/>
  <c r="C37" i="29"/>
  <c r="J36" i="29"/>
  <c r="H36" i="29"/>
  <c r="F36" i="29"/>
  <c r="I36" i="29" s="1"/>
  <c r="J35" i="29"/>
  <c r="H35" i="29"/>
  <c r="F35" i="29"/>
  <c r="I35" i="29" s="1"/>
  <c r="J34" i="29"/>
  <c r="H34" i="29"/>
  <c r="F34" i="29"/>
  <c r="I34" i="29" s="1"/>
  <c r="G33" i="29"/>
  <c r="E33" i="29"/>
  <c r="D33" i="29"/>
  <c r="C33" i="29"/>
  <c r="J32" i="29"/>
  <c r="H32" i="29"/>
  <c r="F32" i="29"/>
  <c r="I32" i="29" s="1"/>
  <c r="J31" i="29"/>
  <c r="H31" i="29"/>
  <c r="F31" i="29"/>
  <c r="I31" i="29" s="1"/>
  <c r="G30" i="29"/>
  <c r="E30" i="29"/>
  <c r="D30" i="29"/>
  <c r="C30" i="29"/>
  <c r="J29" i="29"/>
  <c r="I29" i="29"/>
  <c r="H29" i="29"/>
  <c r="F29" i="29"/>
  <c r="G28" i="29"/>
  <c r="E28" i="29"/>
  <c r="D28" i="29"/>
  <c r="F28" i="29" s="1"/>
  <c r="C28" i="29"/>
  <c r="J27" i="29"/>
  <c r="H27" i="29"/>
  <c r="F27" i="29"/>
  <c r="I27" i="29" s="1"/>
  <c r="J26" i="29"/>
  <c r="H26" i="29"/>
  <c r="F26" i="29"/>
  <c r="F24" i="29" s="1"/>
  <c r="J25" i="29"/>
  <c r="H25" i="29"/>
  <c r="F25" i="29"/>
  <c r="I25" i="29" s="1"/>
  <c r="G24" i="29"/>
  <c r="E24" i="29"/>
  <c r="D24" i="29"/>
  <c r="C24" i="29"/>
  <c r="J23" i="29"/>
  <c r="H23" i="29"/>
  <c r="F23" i="29"/>
  <c r="I23" i="29" s="1"/>
  <c r="J22" i="29"/>
  <c r="H22" i="29"/>
  <c r="F22" i="29"/>
  <c r="I22" i="29" s="1"/>
  <c r="G21" i="29"/>
  <c r="E21" i="29"/>
  <c r="D21" i="29"/>
  <c r="C21" i="29"/>
  <c r="J20" i="29"/>
  <c r="H20" i="29"/>
  <c r="F20" i="29"/>
  <c r="I20" i="29" s="1"/>
  <c r="J19" i="29"/>
  <c r="H19" i="29"/>
  <c r="F19" i="29"/>
  <c r="I19" i="29" s="1"/>
  <c r="G18" i="29"/>
  <c r="E18" i="29"/>
  <c r="D18" i="29"/>
  <c r="C18" i="29"/>
  <c r="J17" i="29"/>
  <c r="H17" i="29"/>
  <c r="F17" i="29"/>
  <c r="I17" i="29" s="1"/>
  <c r="J16" i="29"/>
  <c r="H16" i="29"/>
  <c r="F16" i="29"/>
  <c r="I16" i="29" s="1"/>
  <c r="G15" i="29"/>
  <c r="E15" i="29"/>
  <c r="D15" i="29"/>
  <c r="C15" i="29"/>
  <c r="J14" i="29"/>
  <c r="H14" i="29"/>
  <c r="F14" i="29"/>
  <c r="I14" i="29" s="1"/>
  <c r="J13" i="29"/>
  <c r="H13" i="29"/>
  <c r="F13" i="29"/>
  <c r="F12" i="29" s="1"/>
  <c r="G12" i="29"/>
  <c r="E12" i="29"/>
  <c r="D12" i="29"/>
  <c r="C12" i="29"/>
  <c r="J11" i="29"/>
  <c r="H11" i="29"/>
  <c r="F11" i="29"/>
  <c r="I11" i="29" s="1"/>
  <c r="J10" i="29"/>
  <c r="H10" i="29"/>
  <c r="F10" i="29"/>
  <c r="I10" i="29" s="1"/>
  <c r="G9" i="29"/>
  <c r="E9" i="29"/>
  <c r="D9" i="29"/>
  <c r="C9" i="29"/>
  <c r="I26" i="29" l="1"/>
  <c r="C63" i="29"/>
  <c r="C67" i="29" s="1"/>
  <c r="F67" i="30"/>
  <c r="I67" i="30" s="1"/>
  <c r="K63" i="30"/>
  <c r="K67" i="30" s="1"/>
  <c r="I13" i="29"/>
  <c r="F57" i="29"/>
  <c r="D63" i="29"/>
  <c r="K59" i="29" s="1"/>
  <c r="F30" i="29"/>
  <c r="J66" i="29"/>
  <c r="H66" i="29"/>
  <c r="G63" i="29"/>
  <c r="G67" i="29" s="1"/>
  <c r="F60" i="29"/>
  <c r="F33" i="29"/>
  <c r="F21" i="29"/>
  <c r="E63" i="29"/>
  <c r="F9" i="29"/>
  <c r="K23" i="29"/>
  <c r="K19" i="29"/>
  <c r="K11" i="29"/>
  <c r="K44" i="29"/>
  <c r="K32" i="29"/>
  <c r="K46" i="29"/>
  <c r="K42" i="29"/>
  <c r="K38" i="29"/>
  <c r="K26" i="29"/>
  <c r="K22" i="29"/>
  <c r="K36" i="29"/>
  <c r="K20" i="29"/>
  <c r="K16" i="29"/>
  <c r="K53" i="29"/>
  <c r="K45" i="29"/>
  <c r="K25" i="29"/>
  <c r="K17" i="29"/>
  <c r="K13" i="29"/>
  <c r="F18" i="29"/>
  <c r="F54" i="29"/>
  <c r="F15" i="29"/>
  <c r="F43" i="29"/>
  <c r="F47" i="29"/>
  <c r="F51" i="29"/>
  <c r="J62" i="28"/>
  <c r="H62" i="28"/>
  <c r="F62" i="28"/>
  <c r="I62" i="28" s="1"/>
  <c r="J61" i="28"/>
  <c r="H61" i="28"/>
  <c r="F61" i="28"/>
  <c r="I61" i="28" s="1"/>
  <c r="G60" i="28"/>
  <c r="E60" i="28"/>
  <c r="D60" i="28"/>
  <c r="C60" i="28"/>
  <c r="J59" i="28"/>
  <c r="H59" i="28"/>
  <c r="F59" i="28"/>
  <c r="I59" i="28" s="1"/>
  <c r="J58" i="28"/>
  <c r="H58" i="28"/>
  <c r="F58" i="28"/>
  <c r="I58" i="28" s="1"/>
  <c r="G57" i="28"/>
  <c r="E57" i="28"/>
  <c r="D57" i="28"/>
  <c r="C57" i="28"/>
  <c r="J56" i="28"/>
  <c r="H56" i="28"/>
  <c r="F56" i="28"/>
  <c r="I56" i="28" s="1"/>
  <c r="J55" i="28"/>
  <c r="H55" i="28"/>
  <c r="F55" i="28"/>
  <c r="G54" i="28"/>
  <c r="E54" i="28"/>
  <c r="D54" i="28"/>
  <c r="C54" i="28"/>
  <c r="J53" i="28"/>
  <c r="H53" i="28"/>
  <c r="F53" i="28"/>
  <c r="I53" i="28" s="1"/>
  <c r="J52" i="28"/>
  <c r="H52" i="28"/>
  <c r="F52" i="28"/>
  <c r="F51" i="28" s="1"/>
  <c r="G51" i="28"/>
  <c r="E51" i="28"/>
  <c r="D51" i="28"/>
  <c r="C51" i="28"/>
  <c r="J50" i="28"/>
  <c r="I50" i="28"/>
  <c r="H50" i="28"/>
  <c r="F50" i="28"/>
  <c r="J49" i="28"/>
  <c r="H49" i="28"/>
  <c r="F49" i="28"/>
  <c r="I49" i="28" s="1"/>
  <c r="J48" i="28"/>
  <c r="H48" i="28"/>
  <c r="F48" i="28"/>
  <c r="I48" i="28" s="1"/>
  <c r="G47" i="28"/>
  <c r="E47" i="28"/>
  <c r="D47" i="28"/>
  <c r="C47" i="28"/>
  <c r="J46" i="28"/>
  <c r="H46" i="28"/>
  <c r="F46" i="28"/>
  <c r="I46" i="28" s="1"/>
  <c r="J45" i="28"/>
  <c r="I45" i="28"/>
  <c r="H45" i="28"/>
  <c r="F45" i="28"/>
  <c r="J44" i="28"/>
  <c r="H44" i="28"/>
  <c r="F44" i="28"/>
  <c r="F43" i="28" s="1"/>
  <c r="G43" i="28"/>
  <c r="E43" i="28"/>
  <c r="D43" i="28"/>
  <c r="C43" i="28"/>
  <c r="J42" i="28"/>
  <c r="H42" i="28"/>
  <c r="F42" i="28"/>
  <c r="I42" i="28" s="1"/>
  <c r="J41" i="28"/>
  <c r="H41" i="28"/>
  <c r="F41" i="28"/>
  <c r="G40" i="28"/>
  <c r="E40" i="28"/>
  <c r="D40" i="28"/>
  <c r="C40" i="28"/>
  <c r="J39" i="28"/>
  <c r="H39" i="28"/>
  <c r="F39" i="28"/>
  <c r="I39" i="28" s="1"/>
  <c r="J38" i="28"/>
  <c r="H38" i="28"/>
  <c r="F38" i="28"/>
  <c r="I38" i="28" s="1"/>
  <c r="G37" i="28"/>
  <c r="F37" i="28"/>
  <c r="E37" i="28"/>
  <c r="D37" i="28"/>
  <c r="C37" i="28"/>
  <c r="J36" i="28"/>
  <c r="H36" i="28"/>
  <c r="F36" i="28"/>
  <c r="I36" i="28" s="1"/>
  <c r="J35" i="28"/>
  <c r="H35" i="28"/>
  <c r="F35" i="28"/>
  <c r="I35" i="28" s="1"/>
  <c r="J34" i="28"/>
  <c r="H34" i="28"/>
  <c r="F34" i="28"/>
  <c r="G33" i="28"/>
  <c r="E33" i="28"/>
  <c r="D33" i="28"/>
  <c r="C33" i="28"/>
  <c r="J32" i="28"/>
  <c r="H32" i="28"/>
  <c r="F32" i="28"/>
  <c r="I32" i="28" s="1"/>
  <c r="J31" i="28"/>
  <c r="H31" i="28"/>
  <c r="F31" i="28"/>
  <c r="I31" i="28" s="1"/>
  <c r="G30" i="28"/>
  <c r="E30" i="28"/>
  <c r="D30" i="28"/>
  <c r="C30" i="28"/>
  <c r="J29" i="28"/>
  <c r="H29" i="28"/>
  <c r="F29" i="28"/>
  <c r="I29" i="28" s="1"/>
  <c r="G28" i="28"/>
  <c r="E28" i="28"/>
  <c r="D28" i="28"/>
  <c r="F28" i="28" s="1"/>
  <c r="C28" i="28"/>
  <c r="J27" i="28"/>
  <c r="H27" i="28"/>
  <c r="F27" i="28"/>
  <c r="I27" i="28" s="1"/>
  <c r="J26" i="28"/>
  <c r="H26" i="28"/>
  <c r="F26" i="28"/>
  <c r="I26" i="28" s="1"/>
  <c r="J25" i="28"/>
  <c r="H25" i="28"/>
  <c r="F25" i="28"/>
  <c r="G24" i="28"/>
  <c r="E24" i="28"/>
  <c r="D24" i="28"/>
  <c r="C24" i="28"/>
  <c r="J23" i="28"/>
  <c r="H23" i="28"/>
  <c r="F23" i="28"/>
  <c r="J22" i="28"/>
  <c r="H22" i="28"/>
  <c r="F22" i="28"/>
  <c r="I22" i="28" s="1"/>
  <c r="G21" i="28"/>
  <c r="E21" i="28"/>
  <c r="D21" i="28"/>
  <c r="C21" i="28"/>
  <c r="J20" i="28"/>
  <c r="H20" i="28"/>
  <c r="F20" i="28"/>
  <c r="J19" i="28"/>
  <c r="H19" i="28"/>
  <c r="F19" i="28"/>
  <c r="I19" i="28" s="1"/>
  <c r="G18" i="28"/>
  <c r="E18" i="28"/>
  <c r="D18" i="28"/>
  <c r="C18" i="28"/>
  <c r="J17" i="28"/>
  <c r="H17" i="28"/>
  <c r="F17" i="28"/>
  <c r="I17" i="28" s="1"/>
  <c r="J16" i="28"/>
  <c r="H16" i="28"/>
  <c r="F16" i="28"/>
  <c r="I16" i="28" s="1"/>
  <c r="G15" i="28"/>
  <c r="E15" i="28"/>
  <c r="D15" i="28"/>
  <c r="C15" i="28"/>
  <c r="J14" i="28"/>
  <c r="H14" i="28"/>
  <c r="F14" i="28"/>
  <c r="I14" i="28" s="1"/>
  <c r="J13" i="28"/>
  <c r="H13" i="28"/>
  <c r="F13" i="28"/>
  <c r="I13" i="28" s="1"/>
  <c r="G12" i="28"/>
  <c r="E12" i="28"/>
  <c r="D12" i="28"/>
  <c r="C12" i="28"/>
  <c r="J11" i="28"/>
  <c r="H11" i="28"/>
  <c r="F11" i="28"/>
  <c r="I11" i="28" s="1"/>
  <c r="J10" i="28"/>
  <c r="H10" i="28"/>
  <c r="F10" i="28"/>
  <c r="G9" i="28"/>
  <c r="E9" i="28"/>
  <c r="D9" i="28"/>
  <c r="C9" i="28"/>
  <c r="F30" i="28" l="1"/>
  <c r="D63" i="28"/>
  <c r="K29" i="29"/>
  <c r="K48" i="29"/>
  <c r="K50" i="29"/>
  <c r="K31" i="29"/>
  <c r="K41" i="29"/>
  <c r="K10" i="29"/>
  <c r="K62" i="29"/>
  <c r="K35" i="29"/>
  <c r="F9" i="28"/>
  <c r="K39" i="29"/>
  <c r="F33" i="28"/>
  <c r="F54" i="28"/>
  <c r="K55" i="29"/>
  <c r="K56" i="29"/>
  <c r="K61" i="29"/>
  <c r="K34" i="29"/>
  <c r="K52" i="29"/>
  <c r="F40" i="28"/>
  <c r="I10" i="28"/>
  <c r="I55" i="28"/>
  <c r="F57" i="28"/>
  <c r="D67" i="29"/>
  <c r="K65" i="29"/>
  <c r="C63" i="28"/>
  <c r="F24" i="28"/>
  <c r="K49" i="29"/>
  <c r="K14" i="29"/>
  <c r="K58" i="29"/>
  <c r="K27" i="29"/>
  <c r="H63" i="29"/>
  <c r="E67" i="29"/>
  <c r="F63" i="29"/>
  <c r="J63" i="29"/>
  <c r="G63" i="28"/>
  <c r="F21" i="28"/>
  <c r="I23" i="28"/>
  <c r="I34" i="28"/>
  <c r="F15" i="28"/>
  <c r="F18" i="28"/>
  <c r="E63" i="28"/>
  <c r="H63" i="28" s="1"/>
  <c r="K59" i="28"/>
  <c r="K35" i="28"/>
  <c r="K27" i="28"/>
  <c r="K19" i="28"/>
  <c r="K11" i="28"/>
  <c r="K29" i="28"/>
  <c r="K48" i="28"/>
  <c r="K62" i="28"/>
  <c r="K46" i="28"/>
  <c r="K38" i="28"/>
  <c r="K22" i="28"/>
  <c r="K14" i="28"/>
  <c r="K16" i="28"/>
  <c r="K49" i="28"/>
  <c r="K41" i="28"/>
  <c r="K25" i="28"/>
  <c r="K17" i="28"/>
  <c r="K52" i="28"/>
  <c r="K44" i="28"/>
  <c r="K36" i="28"/>
  <c r="K20" i="28"/>
  <c r="K55" i="28"/>
  <c r="K39" i="28"/>
  <c r="K31" i="28"/>
  <c r="K23" i="28"/>
  <c r="K53" i="28"/>
  <c r="K45" i="28"/>
  <c r="K32" i="28"/>
  <c r="K58" i="28"/>
  <c r="K50" i="28"/>
  <c r="K42" i="28"/>
  <c r="K34" i="28"/>
  <c r="K26" i="28"/>
  <c r="K10" i="28"/>
  <c r="K13" i="28"/>
  <c r="K56" i="28"/>
  <c r="K61" i="28"/>
  <c r="I20" i="28"/>
  <c r="I44" i="28"/>
  <c r="F47" i="28"/>
  <c r="I52" i="28"/>
  <c r="F12" i="28"/>
  <c r="I25" i="28"/>
  <c r="I41" i="28"/>
  <c r="F60" i="28"/>
  <c r="J62" i="27"/>
  <c r="H62" i="27"/>
  <c r="F62" i="27"/>
  <c r="F60" i="27" s="1"/>
  <c r="J61" i="27"/>
  <c r="H61" i="27"/>
  <c r="F61" i="27"/>
  <c r="I61" i="27" s="1"/>
  <c r="G60" i="27"/>
  <c r="E60" i="27"/>
  <c r="D60" i="27"/>
  <c r="C60" i="27"/>
  <c r="J59" i="27"/>
  <c r="H59" i="27"/>
  <c r="F59" i="27"/>
  <c r="I59" i="27" s="1"/>
  <c r="J58" i="27"/>
  <c r="H58" i="27"/>
  <c r="F58" i="27"/>
  <c r="I58" i="27" s="1"/>
  <c r="G57" i="27"/>
  <c r="E57" i="27"/>
  <c r="D57" i="27"/>
  <c r="C57" i="27"/>
  <c r="J56" i="27"/>
  <c r="H56" i="27"/>
  <c r="F56" i="27"/>
  <c r="I56" i="27" s="1"/>
  <c r="J55" i="27"/>
  <c r="H55" i="27"/>
  <c r="F55" i="27"/>
  <c r="G54" i="27"/>
  <c r="E54" i="27"/>
  <c r="D54" i="27"/>
  <c r="C54" i="27"/>
  <c r="J53" i="27"/>
  <c r="I53" i="27"/>
  <c r="H53" i="27"/>
  <c r="F53" i="27"/>
  <c r="J52" i="27"/>
  <c r="H52" i="27"/>
  <c r="F52" i="27"/>
  <c r="F51" i="27" s="1"/>
  <c r="G51" i="27"/>
  <c r="E51" i="27"/>
  <c r="D51" i="27"/>
  <c r="C51" i="27"/>
  <c r="J50" i="27"/>
  <c r="H50" i="27"/>
  <c r="F50" i="27"/>
  <c r="I50" i="27" s="1"/>
  <c r="J49" i="27"/>
  <c r="H49" i="27"/>
  <c r="F49" i="27"/>
  <c r="F47" i="27" s="1"/>
  <c r="J48" i="27"/>
  <c r="H48" i="27"/>
  <c r="F48" i="27"/>
  <c r="I48" i="27" s="1"/>
  <c r="G47" i="27"/>
  <c r="E47" i="27"/>
  <c r="D47" i="27"/>
  <c r="C47" i="27"/>
  <c r="J46" i="27"/>
  <c r="H46" i="27"/>
  <c r="F46" i="27"/>
  <c r="I46" i="27" s="1"/>
  <c r="J45" i="27"/>
  <c r="H45" i="27"/>
  <c r="F45" i="27"/>
  <c r="I45" i="27" s="1"/>
  <c r="J44" i="27"/>
  <c r="H44" i="27"/>
  <c r="F44" i="27"/>
  <c r="G43" i="27"/>
  <c r="E43" i="27"/>
  <c r="D43" i="27"/>
  <c r="C43" i="27"/>
  <c r="J42" i="27"/>
  <c r="H42" i="27"/>
  <c r="F42" i="27"/>
  <c r="I42" i="27" s="1"/>
  <c r="J41" i="27"/>
  <c r="I41" i="27"/>
  <c r="H41" i="27"/>
  <c r="F41" i="27"/>
  <c r="G40" i="27"/>
  <c r="E40" i="27"/>
  <c r="D40" i="27"/>
  <c r="C40" i="27"/>
  <c r="J39" i="27"/>
  <c r="H39" i="27"/>
  <c r="F39" i="27"/>
  <c r="I39" i="27" s="1"/>
  <c r="J38" i="27"/>
  <c r="H38" i="27"/>
  <c r="F38" i="27"/>
  <c r="I38" i="27" s="1"/>
  <c r="G37" i="27"/>
  <c r="E37" i="27"/>
  <c r="D37" i="27"/>
  <c r="C37" i="27"/>
  <c r="J36" i="27"/>
  <c r="H36" i="27"/>
  <c r="F36" i="27"/>
  <c r="I36" i="27" s="1"/>
  <c r="J35" i="27"/>
  <c r="H35" i="27"/>
  <c r="F35" i="27"/>
  <c r="I35" i="27" s="1"/>
  <c r="J34" i="27"/>
  <c r="H34" i="27"/>
  <c r="F34" i="27"/>
  <c r="I34" i="27" s="1"/>
  <c r="G33" i="27"/>
  <c r="E33" i="27"/>
  <c r="D33" i="27"/>
  <c r="C33" i="27"/>
  <c r="J32" i="27"/>
  <c r="H32" i="27"/>
  <c r="F32" i="27"/>
  <c r="I32" i="27" s="1"/>
  <c r="J31" i="27"/>
  <c r="H31" i="27"/>
  <c r="F31" i="27"/>
  <c r="I31" i="27" s="1"/>
  <c r="G30" i="27"/>
  <c r="E30" i="27"/>
  <c r="D30" i="27"/>
  <c r="C30" i="27"/>
  <c r="J29" i="27"/>
  <c r="I29" i="27"/>
  <c r="H29" i="27"/>
  <c r="F29" i="27"/>
  <c r="G28" i="27"/>
  <c r="E28" i="27"/>
  <c r="D28" i="27"/>
  <c r="C28" i="27"/>
  <c r="J27" i="27"/>
  <c r="H27" i="27"/>
  <c r="F27" i="27"/>
  <c r="I27" i="27" s="1"/>
  <c r="J26" i="27"/>
  <c r="H26" i="27"/>
  <c r="F26" i="27"/>
  <c r="I26" i="27" s="1"/>
  <c r="J25" i="27"/>
  <c r="H25" i="27"/>
  <c r="F25" i="27"/>
  <c r="I25" i="27" s="1"/>
  <c r="G24" i="27"/>
  <c r="E24" i="27"/>
  <c r="D24" i="27"/>
  <c r="C24" i="27"/>
  <c r="J23" i="27"/>
  <c r="H23" i="27"/>
  <c r="F23" i="27"/>
  <c r="I23" i="27" s="1"/>
  <c r="J22" i="27"/>
  <c r="H22" i="27"/>
  <c r="F22" i="27"/>
  <c r="I22" i="27" s="1"/>
  <c r="G21" i="27"/>
  <c r="E21" i="27"/>
  <c r="D21" i="27"/>
  <c r="C21" i="27"/>
  <c r="J20" i="27"/>
  <c r="H20" i="27"/>
  <c r="F20" i="27"/>
  <c r="I20" i="27" s="1"/>
  <c r="J19" i="27"/>
  <c r="H19" i="27"/>
  <c r="F19" i="27"/>
  <c r="I19" i="27" s="1"/>
  <c r="G18" i="27"/>
  <c r="E18" i="27"/>
  <c r="D18" i="27"/>
  <c r="C18" i="27"/>
  <c r="J17" i="27"/>
  <c r="H17" i="27"/>
  <c r="F17" i="27"/>
  <c r="F15" i="27" s="1"/>
  <c r="J16" i="27"/>
  <c r="H16" i="27"/>
  <c r="F16" i="27"/>
  <c r="I16" i="27" s="1"/>
  <c r="G15" i="27"/>
  <c r="E15" i="27"/>
  <c r="D15" i="27"/>
  <c r="C15" i="27"/>
  <c r="J14" i="27"/>
  <c r="H14" i="27"/>
  <c r="F14" i="27"/>
  <c r="I14" i="27" s="1"/>
  <c r="J13" i="27"/>
  <c r="H13" i="27"/>
  <c r="F13" i="27"/>
  <c r="I13" i="27" s="1"/>
  <c r="G12" i="27"/>
  <c r="E12" i="27"/>
  <c r="D12" i="27"/>
  <c r="C12" i="27"/>
  <c r="J11" i="27"/>
  <c r="H11" i="27"/>
  <c r="F11" i="27"/>
  <c r="I11" i="27" s="1"/>
  <c r="J10" i="27"/>
  <c r="H10" i="27"/>
  <c r="F10" i="27"/>
  <c r="I10" i="27" s="1"/>
  <c r="G9" i="27"/>
  <c r="E9" i="27"/>
  <c r="D9" i="27"/>
  <c r="C9" i="27"/>
  <c r="F30" i="27" l="1"/>
  <c r="K63" i="29"/>
  <c r="K67" i="29" s="1"/>
  <c r="I49" i="27"/>
  <c r="H67" i="29"/>
  <c r="C63" i="27"/>
  <c r="F28" i="27"/>
  <c r="F43" i="27"/>
  <c r="I52" i="27"/>
  <c r="F24" i="27"/>
  <c r="I44" i="27"/>
  <c r="J67" i="29"/>
  <c r="I63" i="29"/>
  <c r="F67" i="29"/>
  <c r="I67" i="29" s="1"/>
  <c r="F63" i="28"/>
  <c r="I63" i="28" s="1"/>
  <c r="J63" i="28"/>
  <c r="K63" i="28"/>
  <c r="F40" i="27"/>
  <c r="F54" i="27"/>
  <c r="I17" i="27"/>
  <c r="E63" i="27"/>
  <c r="G63" i="27"/>
  <c r="D63" i="27"/>
  <c r="K59" i="27" s="1"/>
  <c r="F21" i="27"/>
  <c r="F37" i="27"/>
  <c r="F18" i="27"/>
  <c r="I55" i="27"/>
  <c r="F12" i="27"/>
  <c r="F9" i="27"/>
  <c r="F33" i="27"/>
  <c r="F57" i="27"/>
  <c r="I62" i="27"/>
  <c r="E30" i="26"/>
  <c r="G30" i="26"/>
  <c r="J31" i="26"/>
  <c r="H31" i="26"/>
  <c r="F31" i="26"/>
  <c r="I31" i="26" s="1"/>
  <c r="D30" i="26"/>
  <c r="J63" i="27" l="1"/>
  <c r="H63" i="27"/>
  <c r="K61" i="27"/>
  <c r="K44" i="27"/>
  <c r="K49" i="27"/>
  <c r="K62" i="27"/>
  <c r="K32" i="27"/>
  <c r="K16" i="27"/>
  <c r="K52" i="27"/>
  <c r="K26" i="27"/>
  <c r="K11" i="27"/>
  <c r="K20" i="27"/>
  <c r="K25" i="27"/>
  <c r="K38" i="27"/>
  <c r="K53" i="27"/>
  <c r="K41" i="27"/>
  <c r="K23" i="27"/>
  <c r="K27" i="27"/>
  <c r="K45" i="27"/>
  <c r="K36" i="27"/>
  <c r="K46" i="27"/>
  <c r="K48" i="27"/>
  <c r="K34" i="27"/>
  <c r="K50" i="27"/>
  <c r="K19" i="27"/>
  <c r="K56" i="27"/>
  <c r="K10" i="27"/>
  <c r="K42" i="27"/>
  <c r="K31" i="27"/>
  <c r="K13" i="27"/>
  <c r="K58" i="27"/>
  <c r="K55" i="27"/>
  <c r="K14" i="27"/>
  <c r="K35" i="27"/>
  <c r="K29" i="27"/>
  <c r="K39" i="27"/>
  <c r="K17" i="27"/>
  <c r="K22" i="27"/>
  <c r="F63" i="27"/>
  <c r="I63" i="27" s="1"/>
  <c r="J62" i="26"/>
  <c r="H62" i="26"/>
  <c r="F62" i="26"/>
  <c r="J61" i="26"/>
  <c r="H61" i="26"/>
  <c r="F61" i="26"/>
  <c r="I61" i="26" s="1"/>
  <c r="G60" i="26"/>
  <c r="E60" i="26"/>
  <c r="D60" i="26"/>
  <c r="C60" i="26"/>
  <c r="J59" i="26"/>
  <c r="H59" i="26"/>
  <c r="F59" i="26"/>
  <c r="I59" i="26" s="1"/>
  <c r="J58" i="26"/>
  <c r="H58" i="26"/>
  <c r="F58" i="26"/>
  <c r="I58" i="26" s="1"/>
  <c r="G57" i="26"/>
  <c r="E57" i="26"/>
  <c r="D57" i="26"/>
  <c r="C57" i="26"/>
  <c r="J56" i="26"/>
  <c r="H56" i="26"/>
  <c r="F56" i="26"/>
  <c r="I56" i="26" s="1"/>
  <c r="J55" i="26"/>
  <c r="H55" i="26"/>
  <c r="F55" i="26"/>
  <c r="I55" i="26" s="1"/>
  <c r="G54" i="26"/>
  <c r="E54" i="26"/>
  <c r="D54" i="26"/>
  <c r="C54" i="26"/>
  <c r="J53" i="26"/>
  <c r="H53" i="26"/>
  <c r="F53" i="26"/>
  <c r="I53" i="26" s="1"/>
  <c r="J52" i="26"/>
  <c r="H52" i="26"/>
  <c r="F52" i="26"/>
  <c r="I52" i="26" s="1"/>
  <c r="G51" i="26"/>
  <c r="E51" i="26"/>
  <c r="D51" i="26"/>
  <c r="C51" i="26"/>
  <c r="J50" i="26"/>
  <c r="H50" i="26"/>
  <c r="F50" i="26"/>
  <c r="I50" i="26" s="1"/>
  <c r="J49" i="26"/>
  <c r="H49" i="26"/>
  <c r="F49" i="26"/>
  <c r="I49" i="26" s="1"/>
  <c r="J48" i="26"/>
  <c r="H48" i="26"/>
  <c r="F48" i="26"/>
  <c r="I48" i="26" s="1"/>
  <c r="G47" i="26"/>
  <c r="E47" i="26"/>
  <c r="D47" i="26"/>
  <c r="C47" i="26"/>
  <c r="J46" i="26"/>
  <c r="H46" i="26"/>
  <c r="F46" i="26"/>
  <c r="I46" i="26" s="1"/>
  <c r="J45" i="26"/>
  <c r="H45" i="26"/>
  <c r="F45" i="26"/>
  <c r="I45" i="26" s="1"/>
  <c r="J44" i="26"/>
  <c r="H44" i="26"/>
  <c r="F44" i="26"/>
  <c r="I44" i="26" s="1"/>
  <c r="G43" i="26"/>
  <c r="E43" i="26"/>
  <c r="D43" i="26"/>
  <c r="C43" i="26"/>
  <c r="J42" i="26"/>
  <c r="H42" i="26"/>
  <c r="F42" i="26"/>
  <c r="J41" i="26"/>
  <c r="H41" i="26"/>
  <c r="F41" i="26"/>
  <c r="I41" i="26" s="1"/>
  <c r="G40" i="26"/>
  <c r="E40" i="26"/>
  <c r="D40" i="26"/>
  <c r="C40" i="26"/>
  <c r="J39" i="26"/>
  <c r="H39" i="26"/>
  <c r="F39" i="26"/>
  <c r="I39" i="26" s="1"/>
  <c r="J38" i="26"/>
  <c r="H38" i="26"/>
  <c r="F38" i="26"/>
  <c r="I38" i="26" s="1"/>
  <c r="G37" i="26"/>
  <c r="E37" i="26"/>
  <c r="D37" i="26"/>
  <c r="C37" i="26"/>
  <c r="J36" i="26"/>
  <c r="H36" i="26"/>
  <c r="F36" i="26"/>
  <c r="I36" i="26" s="1"/>
  <c r="J35" i="26"/>
  <c r="H35" i="26"/>
  <c r="F35" i="26"/>
  <c r="I35" i="26" s="1"/>
  <c r="J34" i="26"/>
  <c r="H34" i="26"/>
  <c r="F34" i="26"/>
  <c r="I34" i="26" s="1"/>
  <c r="G33" i="26"/>
  <c r="E33" i="26"/>
  <c r="D33" i="26"/>
  <c r="C33" i="26"/>
  <c r="J32" i="26"/>
  <c r="I32" i="26"/>
  <c r="H32" i="26"/>
  <c r="F32" i="26"/>
  <c r="F30" i="26"/>
  <c r="C30" i="26"/>
  <c r="J29" i="26"/>
  <c r="H29" i="26"/>
  <c r="F29" i="26"/>
  <c r="I29" i="26" s="1"/>
  <c r="G28" i="26"/>
  <c r="E28" i="26"/>
  <c r="D28" i="26"/>
  <c r="C28" i="26"/>
  <c r="J27" i="26"/>
  <c r="H27" i="26"/>
  <c r="F27" i="26"/>
  <c r="I27" i="26" s="1"/>
  <c r="J26" i="26"/>
  <c r="H26" i="26"/>
  <c r="F26" i="26"/>
  <c r="I26" i="26" s="1"/>
  <c r="J25" i="26"/>
  <c r="H25" i="26"/>
  <c r="F25" i="26"/>
  <c r="I25" i="26" s="1"/>
  <c r="G24" i="26"/>
  <c r="E24" i="26"/>
  <c r="D24" i="26"/>
  <c r="C24" i="26"/>
  <c r="J23" i="26"/>
  <c r="H23" i="26"/>
  <c r="F23" i="26"/>
  <c r="I23" i="26" s="1"/>
  <c r="J22" i="26"/>
  <c r="H22" i="26"/>
  <c r="F22" i="26"/>
  <c r="I22" i="26" s="1"/>
  <c r="G21" i="26"/>
  <c r="E21" i="26"/>
  <c r="D21" i="26"/>
  <c r="C21" i="26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I16" i="26" s="1"/>
  <c r="G15" i="26"/>
  <c r="E15" i="26"/>
  <c r="D15" i="26"/>
  <c r="C15" i="26"/>
  <c r="J14" i="26"/>
  <c r="H14" i="26"/>
  <c r="F14" i="26"/>
  <c r="I14" i="26" s="1"/>
  <c r="J13" i="26"/>
  <c r="I13" i="26"/>
  <c r="H13" i="26"/>
  <c r="F13" i="26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D9" i="26"/>
  <c r="C9" i="26"/>
  <c r="F28" i="26" l="1"/>
  <c r="G63" i="26"/>
  <c r="K63" i="27"/>
  <c r="F47" i="26"/>
  <c r="F12" i="26"/>
  <c r="C63" i="26"/>
  <c r="E63" i="26"/>
  <c r="J63" i="26" s="1"/>
  <c r="F40" i="26"/>
  <c r="F60" i="26"/>
  <c r="F18" i="26"/>
  <c r="F15" i="26"/>
  <c r="F51" i="26"/>
  <c r="D63" i="26"/>
  <c r="F43" i="26"/>
  <c r="F24" i="26"/>
  <c r="F33" i="26"/>
  <c r="F37" i="26"/>
  <c r="I42" i="26"/>
  <c r="F57" i="26"/>
  <c r="I62" i="26"/>
  <c r="F9" i="26"/>
  <c r="F21" i="26"/>
  <c r="F54" i="26"/>
  <c r="J61" i="25"/>
  <c r="H61" i="25"/>
  <c r="F61" i="25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I55" i="25" s="1"/>
  <c r="J54" i="25"/>
  <c r="H54" i="25"/>
  <c r="F54" i="25"/>
  <c r="I54" i="25" s="1"/>
  <c r="G53" i="25"/>
  <c r="E53" i="25"/>
  <c r="D53" i="25"/>
  <c r="C53" i="25"/>
  <c r="J52" i="25"/>
  <c r="H52" i="25"/>
  <c r="F52" i="25"/>
  <c r="F50" i="25" s="1"/>
  <c r="J51" i="25"/>
  <c r="H51" i="25"/>
  <c r="F51" i="25"/>
  <c r="I51" i="25" s="1"/>
  <c r="G50" i="25"/>
  <c r="E50" i="25"/>
  <c r="D50" i="25"/>
  <c r="C50" i="25"/>
  <c r="J49" i="25"/>
  <c r="H49" i="25"/>
  <c r="F49" i="25"/>
  <c r="I49" i="25" s="1"/>
  <c r="J48" i="25"/>
  <c r="H48" i="25"/>
  <c r="F48" i="25"/>
  <c r="I48" i="25" s="1"/>
  <c r="J47" i="25"/>
  <c r="H47" i="25"/>
  <c r="F47" i="25"/>
  <c r="I47" i="25" s="1"/>
  <c r="G46" i="25"/>
  <c r="E46" i="25"/>
  <c r="D46" i="25"/>
  <c r="C46" i="25"/>
  <c r="J45" i="25"/>
  <c r="H45" i="25"/>
  <c r="F45" i="25"/>
  <c r="I45" i="25" s="1"/>
  <c r="J44" i="25"/>
  <c r="H44" i="25"/>
  <c r="F44" i="25"/>
  <c r="I44" i="25" s="1"/>
  <c r="J43" i="25"/>
  <c r="H43" i="25"/>
  <c r="F43" i="25"/>
  <c r="I43" i="25" s="1"/>
  <c r="G42" i="25"/>
  <c r="E42" i="25"/>
  <c r="D42" i="25"/>
  <c r="C42" i="25"/>
  <c r="J41" i="25"/>
  <c r="H41" i="25"/>
  <c r="F41" i="25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G36" i="25"/>
  <c r="E36" i="25"/>
  <c r="D36" i="25"/>
  <c r="C36" i="25"/>
  <c r="J35" i="25"/>
  <c r="H35" i="25"/>
  <c r="F35" i="25"/>
  <c r="I35" i="25" s="1"/>
  <c r="J34" i="25"/>
  <c r="H34" i="25"/>
  <c r="F34" i="25"/>
  <c r="I34" i="25" s="1"/>
  <c r="J33" i="25"/>
  <c r="H33" i="25"/>
  <c r="F33" i="25"/>
  <c r="G32" i="25"/>
  <c r="E32" i="25"/>
  <c r="D32" i="25"/>
  <c r="C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I29" i="25" s="1"/>
  <c r="G28" i="25"/>
  <c r="E28" i="25"/>
  <c r="D28" i="25"/>
  <c r="C28" i="25"/>
  <c r="J27" i="25"/>
  <c r="H27" i="25"/>
  <c r="F27" i="25"/>
  <c r="I27" i="25" s="1"/>
  <c r="J26" i="25"/>
  <c r="H26" i="25"/>
  <c r="F26" i="25"/>
  <c r="I26" i="25" s="1"/>
  <c r="J25" i="25"/>
  <c r="H25" i="25"/>
  <c r="F25" i="25"/>
  <c r="G24" i="25"/>
  <c r="E24" i="25"/>
  <c r="D24" i="25"/>
  <c r="C24" i="25"/>
  <c r="J23" i="25"/>
  <c r="H23" i="25"/>
  <c r="F23" i="25"/>
  <c r="I23" i="25" s="1"/>
  <c r="J22" i="25"/>
  <c r="H22" i="25"/>
  <c r="F22" i="25"/>
  <c r="I22" i="25" s="1"/>
  <c r="G21" i="25"/>
  <c r="E21" i="25"/>
  <c r="D21" i="25"/>
  <c r="C21" i="25"/>
  <c r="J20" i="25"/>
  <c r="H20" i="25"/>
  <c r="F20" i="25"/>
  <c r="I20" i="25" s="1"/>
  <c r="J19" i="25"/>
  <c r="H19" i="25"/>
  <c r="F19" i="25"/>
  <c r="I19" i="25" s="1"/>
  <c r="G18" i="25"/>
  <c r="E18" i="25"/>
  <c r="D18" i="25"/>
  <c r="C18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F32" i="25" l="1"/>
  <c r="G62" i="25"/>
  <c r="F39" i="25"/>
  <c r="F24" i="25"/>
  <c r="I52" i="25"/>
  <c r="C62" i="25"/>
  <c r="F46" i="25"/>
  <c r="F18" i="25"/>
  <c r="F28" i="25"/>
  <c r="D62" i="25"/>
  <c r="K61" i="25" s="1"/>
  <c r="E62" i="25"/>
  <c r="F42" i="25"/>
  <c r="F59" i="25"/>
  <c r="I61" i="25"/>
  <c r="K58" i="26"/>
  <c r="K31" i="26"/>
  <c r="K27" i="26"/>
  <c r="K48" i="26"/>
  <c r="K20" i="26"/>
  <c r="K53" i="26"/>
  <c r="K17" i="26"/>
  <c r="K38" i="26"/>
  <c r="K22" i="26"/>
  <c r="K55" i="26"/>
  <c r="H63" i="26"/>
  <c r="K32" i="26"/>
  <c r="K52" i="26"/>
  <c r="K41" i="26"/>
  <c r="K61" i="26"/>
  <c r="K25" i="26"/>
  <c r="K42" i="26"/>
  <c r="K62" i="26"/>
  <c r="K26" i="26"/>
  <c r="K59" i="26"/>
  <c r="K19" i="26"/>
  <c r="K36" i="26"/>
  <c r="K56" i="26"/>
  <c r="K45" i="26"/>
  <c r="K11" i="26"/>
  <c r="K29" i="26"/>
  <c r="K46" i="26"/>
  <c r="K10" i="26"/>
  <c r="K35" i="26"/>
  <c r="K23" i="26"/>
  <c r="K44" i="26"/>
  <c r="K16" i="26"/>
  <c r="K49" i="26"/>
  <c r="K13" i="26"/>
  <c r="K34" i="26"/>
  <c r="K50" i="26"/>
  <c r="K14" i="26"/>
  <c r="K39" i="26"/>
  <c r="F63" i="26"/>
  <c r="I63" i="26" s="1"/>
  <c r="J62" i="25"/>
  <c r="K58" i="25"/>
  <c r="K60" i="25"/>
  <c r="K48" i="25"/>
  <c r="K44" i="25"/>
  <c r="K40" i="25"/>
  <c r="K20" i="25"/>
  <c r="K16" i="25"/>
  <c r="K27" i="25"/>
  <c r="K54" i="25"/>
  <c r="K22" i="25"/>
  <c r="K14" i="25"/>
  <c r="K57" i="25"/>
  <c r="K37" i="25"/>
  <c r="K25" i="25"/>
  <c r="K13" i="25"/>
  <c r="K55" i="25"/>
  <c r="K47" i="25"/>
  <c r="K43" i="25"/>
  <c r="K35" i="25"/>
  <c r="K31" i="25"/>
  <c r="K23" i="25"/>
  <c r="K19" i="25"/>
  <c r="K11" i="25"/>
  <c r="K26" i="25"/>
  <c r="K10" i="25"/>
  <c r="K49" i="25"/>
  <c r="K45" i="25"/>
  <c r="K41" i="25"/>
  <c r="K33" i="25"/>
  <c r="K29" i="25"/>
  <c r="F12" i="25"/>
  <c r="I25" i="25"/>
  <c r="I33" i="25"/>
  <c r="F36" i="25"/>
  <c r="I41" i="25"/>
  <c r="F56" i="25"/>
  <c r="F15" i="25"/>
  <c r="F9" i="25"/>
  <c r="F21" i="25"/>
  <c r="F53" i="25"/>
  <c r="J48" i="24"/>
  <c r="J47" i="24"/>
  <c r="J37" i="24"/>
  <c r="H40" i="24"/>
  <c r="J44" i="24"/>
  <c r="J43" i="24"/>
  <c r="K17" i="25" l="1"/>
  <c r="K38" i="25"/>
  <c r="K51" i="25"/>
  <c r="K34" i="25"/>
  <c r="K52" i="25"/>
  <c r="K62" i="25" s="1"/>
  <c r="H62" i="25"/>
  <c r="K63" i="26"/>
  <c r="F62" i="25"/>
  <c r="I62" i="25" s="1"/>
  <c r="H14" i="24"/>
  <c r="J14" i="24"/>
  <c r="J35" i="24"/>
  <c r="H44" i="24"/>
  <c r="J52" i="24"/>
  <c r="J55" i="24"/>
  <c r="J61" i="24"/>
  <c r="J60" i="24"/>
  <c r="J58" i="24"/>
  <c r="J26" i="24"/>
  <c r="H26" i="24"/>
  <c r="J57" i="24"/>
  <c r="H57" i="24"/>
  <c r="H55" i="24"/>
  <c r="H54" i="24"/>
  <c r="J54" i="24"/>
  <c r="J51" i="24"/>
  <c r="H51" i="24"/>
  <c r="H52" i="24"/>
  <c r="G53" i="24"/>
  <c r="G50" i="24"/>
  <c r="F57" i="24"/>
  <c r="I57" i="24" s="1"/>
  <c r="F55" i="24"/>
  <c r="I55" i="24" s="1"/>
  <c r="F52" i="24"/>
  <c r="I52" i="24" s="1"/>
  <c r="E50" i="24"/>
  <c r="E53" i="24"/>
  <c r="J40" i="24"/>
  <c r="J34" i="24"/>
  <c r="H34" i="24"/>
  <c r="F26" i="24"/>
  <c r="I26" i="24" s="1"/>
  <c r="F34" i="24"/>
  <c r="I34" i="24" s="1"/>
  <c r="H35" i="24"/>
  <c r="J33" i="24"/>
  <c r="J31" i="24"/>
  <c r="J29" i="24"/>
  <c r="H27" i="24"/>
  <c r="J25" i="24"/>
  <c r="J27" i="24"/>
  <c r="J23" i="24"/>
  <c r="D50" i="24"/>
  <c r="D12" i="24"/>
  <c r="C50" i="24"/>
  <c r="D53" i="24"/>
  <c r="C53" i="24"/>
  <c r="C56" i="24"/>
  <c r="H48" i="24"/>
  <c r="F48" i="24"/>
  <c r="I48" i="24" s="1"/>
  <c r="C59" i="24" l="1"/>
  <c r="C46" i="24"/>
  <c r="C42" i="24"/>
  <c r="C39" i="24"/>
  <c r="C36" i="24"/>
  <c r="C32" i="24"/>
  <c r="C30" i="24"/>
  <c r="C28" i="24"/>
  <c r="C24" i="24"/>
  <c r="C21" i="24"/>
  <c r="C18" i="24"/>
  <c r="C15" i="24"/>
  <c r="C12" i="24"/>
  <c r="F29" i="24" l="1"/>
  <c r="I29" i="24" s="1"/>
  <c r="H61" i="24"/>
  <c r="F61" i="24"/>
  <c r="I61" i="24" s="1"/>
  <c r="H60" i="24"/>
  <c r="F60" i="24"/>
  <c r="I60" i="24" s="1"/>
  <c r="G59" i="24"/>
  <c r="E59" i="24"/>
  <c r="D59" i="24"/>
  <c r="H58" i="24"/>
  <c r="F58" i="24"/>
  <c r="I58" i="24" s="1"/>
  <c r="G56" i="24"/>
  <c r="E56" i="24"/>
  <c r="D56" i="24"/>
  <c r="F54" i="24"/>
  <c r="F51" i="24"/>
  <c r="J49" i="24"/>
  <c r="H49" i="24"/>
  <c r="F49" i="24"/>
  <c r="I49" i="24" s="1"/>
  <c r="H47" i="24"/>
  <c r="F47" i="24"/>
  <c r="I47" i="24" s="1"/>
  <c r="G46" i="24"/>
  <c r="E46" i="24"/>
  <c r="D46" i="24"/>
  <c r="J45" i="24"/>
  <c r="H45" i="24"/>
  <c r="F45" i="24"/>
  <c r="I45" i="24" s="1"/>
  <c r="F44" i="24"/>
  <c r="I44" i="24" s="1"/>
  <c r="H43" i="24"/>
  <c r="F43" i="24"/>
  <c r="I43" i="24" s="1"/>
  <c r="G42" i="24"/>
  <c r="E42" i="24"/>
  <c r="D42" i="24"/>
  <c r="J41" i="24"/>
  <c r="H41" i="24"/>
  <c r="F41" i="24"/>
  <c r="I41" i="24" s="1"/>
  <c r="F40" i="24"/>
  <c r="I40" i="24" s="1"/>
  <c r="G39" i="24"/>
  <c r="E39" i="24"/>
  <c r="D39" i="24"/>
  <c r="J38" i="24"/>
  <c r="H38" i="24"/>
  <c r="F38" i="24"/>
  <c r="I38" i="24" s="1"/>
  <c r="H37" i="24"/>
  <c r="F37" i="24"/>
  <c r="I37" i="24" s="1"/>
  <c r="G36" i="24"/>
  <c r="E36" i="24"/>
  <c r="D36" i="24"/>
  <c r="F35" i="24"/>
  <c r="I35" i="24" s="1"/>
  <c r="H33" i="24"/>
  <c r="F33" i="24"/>
  <c r="I33" i="24" s="1"/>
  <c r="G32" i="24"/>
  <c r="E32" i="24"/>
  <c r="D32" i="24"/>
  <c r="H31" i="24"/>
  <c r="F31" i="24"/>
  <c r="I31" i="24" s="1"/>
  <c r="G30" i="24"/>
  <c r="E30" i="24"/>
  <c r="D30" i="24"/>
  <c r="H29" i="24"/>
  <c r="G28" i="24"/>
  <c r="E28" i="24"/>
  <c r="D28" i="24"/>
  <c r="F27" i="24"/>
  <c r="I27" i="24" s="1"/>
  <c r="H25" i="24"/>
  <c r="F25" i="24"/>
  <c r="I25" i="24" s="1"/>
  <c r="G24" i="24"/>
  <c r="E24" i="24"/>
  <c r="D24" i="24"/>
  <c r="H23" i="24"/>
  <c r="F23" i="24"/>
  <c r="I23" i="24" s="1"/>
  <c r="J22" i="24"/>
  <c r="H22" i="24"/>
  <c r="F22" i="24"/>
  <c r="I22" i="24" s="1"/>
  <c r="G21" i="24"/>
  <c r="E21" i="24"/>
  <c r="D21" i="24"/>
  <c r="J20" i="24"/>
  <c r="H20" i="24"/>
  <c r="F20" i="24"/>
  <c r="I20" i="24" s="1"/>
  <c r="J19" i="24"/>
  <c r="H19" i="24"/>
  <c r="F19" i="24"/>
  <c r="I19" i="24" s="1"/>
  <c r="G18" i="24"/>
  <c r="E18" i="24"/>
  <c r="D18" i="24"/>
  <c r="J17" i="24"/>
  <c r="H17" i="24"/>
  <c r="F17" i="24"/>
  <c r="I17" i="24" s="1"/>
  <c r="J16" i="24"/>
  <c r="H16" i="24"/>
  <c r="F16" i="24"/>
  <c r="I16" i="24" s="1"/>
  <c r="G15" i="24"/>
  <c r="E15" i="24"/>
  <c r="D15" i="24"/>
  <c r="F14" i="24"/>
  <c r="I14" i="24" s="1"/>
  <c r="J13" i="24"/>
  <c r="H13" i="24"/>
  <c r="F13" i="24"/>
  <c r="I13" i="24" s="1"/>
  <c r="G12" i="24"/>
  <c r="E12" i="24"/>
  <c r="J11" i="24"/>
  <c r="H11" i="24"/>
  <c r="F11" i="24"/>
  <c r="I11" i="24" s="1"/>
  <c r="J10" i="24"/>
  <c r="H10" i="24"/>
  <c r="F10" i="24"/>
  <c r="I10" i="24" s="1"/>
  <c r="G9" i="24"/>
  <c r="E9" i="24"/>
  <c r="D9" i="24"/>
  <c r="C9" i="24"/>
  <c r="F28" i="24" l="1"/>
  <c r="F30" i="24"/>
  <c r="I51" i="24"/>
  <c r="F50" i="24"/>
  <c r="I54" i="24"/>
  <c r="F53" i="24"/>
  <c r="D62" i="24"/>
  <c r="G62" i="24"/>
  <c r="E62" i="24"/>
  <c r="F59" i="24"/>
  <c r="F56" i="24"/>
  <c r="F21" i="24"/>
  <c r="F36" i="24"/>
  <c r="F15" i="24"/>
  <c r="F39" i="24"/>
  <c r="F24" i="24"/>
  <c r="F9" i="24"/>
  <c r="F12" i="24"/>
  <c r="F18" i="24"/>
  <c r="F32" i="24"/>
  <c r="F42" i="24"/>
  <c r="F46" i="24"/>
  <c r="K16" i="24" l="1"/>
  <c r="K22" i="24"/>
  <c r="K27" i="24"/>
  <c r="K34" i="24"/>
  <c r="K40" i="24"/>
  <c r="K45" i="24"/>
  <c r="K51" i="24"/>
  <c r="K57" i="24"/>
  <c r="K19" i="24"/>
  <c r="K31" i="24"/>
  <c r="K43" i="24"/>
  <c r="K54" i="24"/>
  <c r="K14" i="24"/>
  <c r="K26" i="24"/>
  <c r="K38" i="24"/>
  <c r="K49" i="24"/>
  <c r="K10" i="24"/>
  <c r="K11" i="24"/>
  <c r="K17" i="24"/>
  <c r="K23" i="24"/>
  <c r="K29" i="24"/>
  <c r="K35" i="24"/>
  <c r="K41" i="24"/>
  <c r="K47" i="24"/>
  <c r="K52" i="24"/>
  <c r="K58" i="24"/>
  <c r="K13" i="24"/>
  <c r="K25" i="24"/>
  <c r="K37" i="24"/>
  <c r="K48" i="24"/>
  <c r="K60" i="24"/>
  <c r="K20" i="24"/>
  <c r="K33" i="24"/>
  <c r="K44" i="24"/>
  <c r="K55" i="24"/>
  <c r="K61" i="24"/>
  <c r="F62" i="24"/>
  <c r="I62" i="24" s="1"/>
  <c r="H62" i="24"/>
  <c r="J62" i="24"/>
  <c r="K62" i="24" l="1"/>
  <c r="C62" i="24"/>
</calcChain>
</file>

<file path=xl/sharedStrings.xml><?xml version="1.0" encoding="utf-8"?>
<sst xmlns="http://schemas.openxmlformats.org/spreadsheetml/2006/main" count="853" uniqueCount="78">
  <si>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</si>
  <si>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</si>
  <si>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</si>
  <si>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</si>
  <si>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</si>
  <si>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</si>
  <si>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</si>
  <si>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</si>
  <si>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</si>
  <si>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</si>
  <si>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</si>
  <si>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</si>
  <si>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</si>
  <si>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</si>
  <si>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</si>
  <si>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</si>
  <si>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</si>
  <si>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</si>
  <si>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</si>
  <si>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</si>
  <si>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</si>
  <si>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</si>
  <si>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</si>
  <si>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</si>
  <si>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</si>
  <si>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</si>
  <si>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</si>
  <si>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</si>
  <si>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</si>
  <si>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</si>
  <si>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</si>
  <si>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</si>
  <si>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</si>
  <si>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</si>
  <si>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</si>
  <si>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Fonte: 0101 (recursos do Estado)</t>
  </si>
  <si>
    <t>Fonte:0101 (recursos do Estado)</t>
  </si>
  <si>
    <t>Fonte: 0270 (recursos próprios)</t>
  </si>
  <si>
    <t>Fonte: 0224 (recursos de convênios)</t>
  </si>
  <si>
    <t xml:space="preserve">Fonte: 0270 (recursos próprios)   </t>
  </si>
  <si>
    <t>Fonte: 0270  (recursos próprios)</t>
  </si>
  <si>
    <t xml:space="preserve">Fonte: 0270 (recursos próprios)  </t>
  </si>
  <si>
    <t>XXXX</t>
  </si>
  <si>
    <t>Fonte: 0270 (recursos póprios)</t>
  </si>
  <si>
    <t xml:space="preserve"> </t>
  </si>
  <si>
    <t>Quadro Demonstrativo da Execução Orçamentária - 2022</t>
  </si>
  <si>
    <t>POSIÇÃO: 01/janeiro  a 31/janeiro/2022</t>
  </si>
  <si>
    <t>Fonte: I-GESP/SEFAZ - 01.02.2022</t>
  </si>
  <si>
    <t>Elaboração: COOLIC/DIRAFI</t>
  </si>
  <si>
    <t>DIRAFI</t>
  </si>
  <si>
    <t>COORDENADORIA DE ORÇAMENTO E LICITAÇÃO - COOLIC/DIRAFI</t>
  </si>
  <si>
    <t>Fonte: I-GESP/SEFAZ - 03.03.2022</t>
  </si>
  <si>
    <t>POSIÇÃO: 01/janeiro  a 28/fevereiro/2022</t>
  </si>
  <si>
    <t>POSIÇÃO: 01/janeiro  a 31/março/2022</t>
  </si>
  <si>
    <t>Fonte: I-GESP/SEFAZ -04.04.2022</t>
  </si>
  <si>
    <t>Fonte:120 (Royalties)</t>
  </si>
  <si>
    <t>POSIÇÃO: 01/janeiro  a 30/abril/2022</t>
  </si>
  <si>
    <t>(*) Resultante das anulações e suplementações</t>
  </si>
  <si>
    <t>Dotação Atualizada (*) (A)</t>
  </si>
  <si>
    <t>Fonte: I-GESP/SEFAZ -03.05.2022</t>
  </si>
  <si>
    <t>POSIÇÃO: 01/janeiro  a 31/mai/2022</t>
  </si>
  <si>
    <t>Fonte: I-GESP/SEFAZ -03.06.2022</t>
  </si>
  <si>
    <t>Fonte: I-GESP/SEFAZ -04.07.2022</t>
  </si>
  <si>
    <t>POSIÇÃO: 01/janeiro  a 30/jun/2022</t>
  </si>
  <si>
    <t>Apoio a Agric.Fam.e População de Baixa Renda</t>
  </si>
  <si>
    <t>TOTAL (A)</t>
  </si>
  <si>
    <t>TOTAL (B)</t>
  </si>
  <si>
    <t>TOTAL (A+B)</t>
  </si>
  <si>
    <t>(**) Destaque extraorçamentário</t>
  </si>
  <si>
    <t>Fonte: 0130 (recursos de combate a pobreza) (**)</t>
  </si>
  <si>
    <t>Fonte: I-GESP/SEFAZ -02.08.2022</t>
  </si>
  <si>
    <t>POSIÇÃO: 01/janeiro  a 31/jul/2022</t>
  </si>
  <si>
    <t>POSIÇÃO: 01/janeiro  a 31/ago/2022</t>
  </si>
  <si>
    <t>Fonte: I-GESP/SEFAZ -31.08.2022</t>
  </si>
  <si>
    <t>Fonte: I-GESP/SEFAZ -03.10.2022</t>
  </si>
  <si>
    <t>POSIÇÃO: 01/janeiro  a 30/set/2022</t>
  </si>
  <si>
    <t>POSIÇÃO: 01/janeiro  a 31/out/2022</t>
  </si>
  <si>
    <t>Fonte: I-GESP/SEFAZ -01.11.2022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</si>
</sst>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4" fontId="0" fillId="0" borderId="3" xfId="0" applyNumberFormat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43" fontId="2" fillId="4" borderId="2" xfId="1" applyFont="1" applyFill="1" applyBorder="1" applyAlignment="1"/>
    <xf numFmtId="43" fontId="0" fillId="4" borderId="2" xfId="1" applyFont="1" applyFill="1" applyBorder="1" applyAlignment="1"/>
    <xf numFmtId="43" fontId="1" fillId="4" borderId="2" xfId="1" applyFont="1" applyFill="1" applyBorder="1" applyAlignment="1"/>
    <xf numFmtId="43" fontId="1" fillId="4" borderId="3" xfId="1" applyFont="1" applyFill="1" applyBorder="1" applyAlignment="1"/>
    <xf numFmtId="0" fontId="0" fillId="4" borderId="4" xfId="0" applyFont="1" applyFill="1" applyBorder="1"/>
    <xf numFmtId="164" fontId="0" fillId="4" borderId="2" xfId="1" applyNumberFormat="1" applyFont="1" applyFill="1" applyBorder="1" applyAlignment="1"/>
    <xf numFmtId="164" fontId="1" fillId="4" borderId="2" xfId="1" applyNumberFormat="1" applyFont="1" applyFill="1" applyBorder="1" applyAlignment="1"/>
    <xf numFmtId="0" fontId="2" fillId="2" borderId="17" xfId="0" applyFont="1" applyFill="1" applyBorder="1"/>
    <xf numFmtId="43" fontId="2" fillId="2" borderId="18" xfId="1" applyFont="1" applyFill="1" applyBorder="1" applyAlignment="1"/>
    <xf numFmtId="43" fontId="0" fillId="2" borderId="18" xfId="1" applyFont="1" applyFill="1" applyBorder="1" applyAlignment="1"/>
    <xf numFmtId="43" fontId="0" fillId="2" borderId="19" xfId="1" applyFont="1" applyFill="1" applyBorder="1" applyAlignment="1"/>
    <xf numFmtId="2" fontId="0" fillId="0" borderId="20" xfId="0" applyNumberFormat="1" applyBorder="1"/>
    <xf numFmtId="43" fontId="0" fillId="0" borderId="22" xfId="1" applyFont="1" applyFill="1" applyBorder="1"/>
    <xf numFmtId="4" fontId="0" fillId="0" borderId="22" xfId="0" applyNumberFormat="1" applyBorder="1" applyAlignment="1">
      <alignment vertical="center" wrapText="1"/>
    </xf>
    <xf numFmtId="43" fontId="1" fillId="0" borderId="22" xfId="1" applyFont="1" applyFill="1" applyBorder="1"/>
    <xf numFmtId="4" fontId="0" fillId="0" borderId="22" xfId="0" applyNumberFormat="1" applyBorder="1"/>
    <xf numFmtId="43" fontId="0" fillId="0" borderId="23" xfId="0" applyNumberFormat="1" applyBorder="1"/>
    <xf numFmtId="2" fontId="0" fillId="0" borderId="24" xfId="0" applyNumberFormat="1" applyBorder="1"/>
    <xf numFmtId="43" fontId="2" fillId="2" borderId="25" xfId="1" applyFont="1" applyFill="1" applyBorder="1" applyAlignment="1"/>
    <xf numFmtId="2" fontId="0" fillId="2" borderId="19" xfId="0" applyNumberFormat="1" applyFill="1" applyBorder="1"/>
    <xf numFmtId="0" fontId="3" fillId="0" borderId="26" xfId="0" applyFont="1" applyBorder="1"/>
    <xf numFmtId="164" fontId="0" fillId="0" borderId="22" xfId="1" applyNumberFormat="1" applyFont="1" applyFill="1" applyBorder="1"/>
    <xf numFmtId="164" fontId="0" fillId="0" borderId="23" xfId="1" applyNumberFormat="1" applyFont="1" applyFill="1" applyBorder="1"/>
    <xf numFmtId="0" fontId="0" fillId="0" borderId="26" xfId="0" applyBorder="1"/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distributed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4" fontId="2" fillId="2" borderId="18" xfId="1" applyNumberFormat="1" applyFont="1" applyFill="1" applyBorder="1" applyAlignment="1"/>
    <xf numFmtId="164" fontId="0" fillId="0" borderId="23" xfId="0" applyNumberFormat="1" applyBorder="1"/>
    <xf numFmtId="4" fontId="0" fillId="0" borderId="23" xfId="0" applyNumberFormat="1" applyBorder="1"/>
    <xf numFmtId="164" fontId="1" fillId="0" borderId="22" xfId="1" applyNumberFormat="1" applyFont="1" applyFill="1" applyBorder="1"/>
    <xf numFmtId="164" fontId="2" fillId="2" borderId="18" xfId="1" applyNumberFormat="1" applyFont="1" applyFill="1" applyBorder="1"/>
    <xf numFmtId="4" fontId="0" fillId="0" borderId="23" xfId="0" applyNumberFormat="1" applyBorder="1" applyAlignment="1">
      <alignment vertical="center" wrapText="1"/>
    </xf>
    <xf numFmtId="43" fontId="2" fillId="2" borderId="18" xfId="1" applyFont="1" applyFill="1" applyBorder="1"/>
    <xf numFmtId="164" fontId="1" fillId="0" borderId="23" xfId="1" applyNumberFormat="1" applyFont="1" applyFill="1" applyBorder="1"/>
    <xf numFmtId="164" fontId="2" fillId="2" borderId="25" xfId="1" applyNumberFormat="1" applyFont="1" applyFill="1" applyBorder="1" applyAlignment="1"/>
    <xf numFmtId="43" fontId="2" fillId="2" borderId="34" xfId="1" applyFont="1" applyFill="1" applyBorder="1" applyAlignment="1"/>
    <xf numFmtId="0" fontId="0" fillId="4" borderId="16" xfId="0" applyFont="1" applyFill="1" applyBorder="1"/>
    <xf numFmtId="0" fontId="2" fillId="2" borderId="35" xfId="0" applyFont="1" applyFill="1" applyBorder="1"/>
    <xf numFmtId="0" fontId="0" fillId="0" borderId="36" xfId="0" applyBorder="1"/>
    <xf numFmtId="43" fontId="0" fillId="0" borderId="22" xfId="0" applyNumberFormat="1" applyBorder="1"/>
    <xf numFmtId="43" fontId="0" fillId="2" borderId="18" xfId="0" applyNumberFormat="1" applyFill="1" applyBorder="1"/>
    <xf numFmtId="4" fontId="0" fillId="2" borderId="18" xfId="0" applyNumberFormat="1" applyFill="1" applyBorder="1"/>
    <xf numFmtId="0" fontId="0" fillId="3" borderId="37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29" xfId="0" applyBorder="1"/>
    <xf numFmtId="0" fontId="2" fillId="3" borderId="27" xfId="0" applyFont="1" applyFill="1" applyBorder="1" applyAlignment="1">
      <alignment horizontal="center" vertical="center"/>
    </xf>
    <xf numFmtId="43" fontId="2" fillId="0" borderId="11" xfId="1" applyFont="1" applyFill="1" applyBorder="1" applyAlignment="1"/>
    <xf numFmtId="0" fontId="0" fillId="0" borderId="41" xfId="0" applyFont="1" applyFill="1" applyBorder="1"/>
    <xf numFmtId="164" fontId="1" fillId="0" borderId="42" xfId="1" applyNumberFormat="1" applyFont="1" applyFill="1" applyBorder="1" applyAlignment="1"/>
    <xf numFmtId="164" fontId="1" fillId="0" borderId="11" xfId="1" applyNumberFormat="1" applyFont="1" applyFill="1" applyBorder="1" applyAlignment="1"/>
    <xf numFmtId="43" fontId="2" fillId="0" borderId="18" xfId="1" applyFont="1" applyFill="1" applyBorder="1"/>
    <xf numFmtId="0" fontId="2" fillId="3" borderId="27" xfId="0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4" borderId="43" xfId="0" applyFont="1" applyFill="1" applyBorder="1"/>
    <xf numFmtId="43" fontId="1" fillId="4" borderId="44" xfId="1" applyFont="1" applyFill="1" applyBorder="1" applyAlignment="1"/>
    <xf numFmtId="164" fontId="1" fillId="4" borderId="44" xfId="1" applyNumberFormat="1" applyFont="1" applyFill="1" applyBorder="1" applyAlignment="1"/>
    <xf numFmtId="43" fontId="1" fillId="0" borderId="44" xfId="1" applyFont="1" applyFill="1" applyBorder="1"/>
    <xf numFmtId="4" fontId="0" fillId="0" borderId="44" xfId="0" applyNumberFormat="1" applyBorder="1"/>
    <xf numFmtId="164" fontId="0" fillId="0" borderId="45" xfId="0" applyNumberFormat="1" applyBorder="1"/>
    <xf numFmtId="43" fontId="0" fillId="0" borderId="45" xfId="0" applyNumberFormat="1" applyBorder="1"/>
    <xf numFmtId="2" fontId="0" fillId="0" borderId="4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47" xfId="0" applyBorder="1"/>
    <xf numFmtId="43" fontId="0" fillId="0" borderId="4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45" xfId="0" applyNumberFormat="1" applyBorder="1"/>
    <xf numFmtId="0" fontId="0" fillId="0" borderId="21" xfId="0" applyBorder="1"/>
    <xf numFmtId="43" fontId="0" fillId="0" borderId="30" xfId="1" applyFont="1" applyFill="1" applyBorder="1"/>
    <xf numFmtId="4" fontId="0" fillId="0" borderId="30" xfId="0" applyNumberFormat="1" applyBorder="1" applyAlignment="1">
      <alignment vertical="center" wrapText="1"/>
    </xf>
    <xf numFmtId="43" fontId="1" fillId="0" borderId="30" xfId="1" applyFont="1" applyFill="1" applyBorder="1"/>
    <xf numFmtId="4" fontId="0" fillId="0" borderId="32" xfId="0" applyNumberFormat="1" applyBorder="1" applyAlignment="1">
      <alignment vertical="center" wrapText="1"/>
    </xf>
    <xf numFmtId="164" fontId="0" fillId="0" borderId="32" xfId="0" applyNumberFormat="1" applyBorder="1"/>
    <xf numFmtId="43" fontId="0" fillId="0" borderId="32" xfId="0" applyNumberFormat="1" applyBorder="1"/>
    <xf numFmtId="4" fontId="0" fillId="0" borderId="32" xfId="0" applyNumberFormat="1" applyBorder="1"/>
    <xf numFmtId="2" fontId="0" fillId="0" borderId="33" xfId="0" applyNumberFormat="1" applyBorder="1"/>
    <xf numFmtId="164" fontId="2" fillId="2" borderId="6" xfId="1" applyNumberFormat="1" applyFont="1" applyFill="1" applyBorder="1"/>
    <xf numFmtId="164" fontId="1" fillId="0" borderId="30" xfId="1" applyNumberFormat="1" applyFont="1" applyFill="1" applyBorder="1"/>
    <xf numFmtId="164" fontId="1" fillId="0" borderId="32" xfId="1" applyNumberFormat="1" applyFont="1" applyFill="1" applyBorder="1"/>
    <xf numFmtId="43" fontId="2" fillId="2" borderId="6" xfId="1" applyFont="1" applyFill="1" applyBorder="1"/>
    <xf numFmtId="164" fontId="1" fillId="0" borderId="45" xfId="1" applyNumberFormat="1" applyFont="1" applyFill="1" applyBorder="1"/>
    <xf numFmtId="164" fontId="1" fillId="0" borderId="4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48" xfId="1" applyFont="1" applyFill="1" applyBorder="1" applyAlignment="1"/>
    <xf numFmtId="4" fontId="0" fillId="0" borderId="45" xfId="0" applyNumberFormat="1" applyBorder="1" applyAlignment="1">
      <alignment vertical="center" wrapText="1"/>
    </xf>
    <xf numFmtId="43" fontId="2" fillId="4" borderId="44" xfId="1" applyFont="1" applyFill="1" applyBorder="1" applyAlignment="1"/>
    <xf numFmtId="164" fontId="0" fillId="4" borderId="44" xfId="1" applyNumberFormat="1" applyFont="1" applyFill="1" applyBorder="1" applyAlignment="1"/>
    <xf numFmtId="0" fontId="0" fillId="4" borderId="47" xfId="0" applyFont="1" applyFill="1" applyBorder="1"/>
    <xf numFmtId="43" fontId="1" fillId="4" borderId="45" xfId="1" applyFont="1" applyFill="1" applyBorder="1" applyAlignment="1"/>
    <xf numFmtId="43" fontId="0" fillId="4" borderId="4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0" fontId="2" fillId="3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/>
    </xf>
    <xf numFmtId="43" fontId="2" fillId="3" borderId="50" xfId="1" applyFont="1" applyFill="1" applyBorder="1"/>
    <xf numFmtId="43" fontId="2" fillId="3" borderId="51" xfId="0" applyNumberFormat="1" applyFont="1" applyFill="1" applyBorder="1"/>
    <xf numFmtId="2" fontId="2" fillId="3" borderId="27" xfId="0" applyNumberFormat="1" applyFont="1" applyFill="1" applyBorder="1"/>
    <xf numFmtId="0" fontId="2" fillId="3" borderId="5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3" fontId="2" fillId="2" borderId="2" xfId="1" applyFont="1" applyFill="1" applyBorder="1"/>
    <xf numFmtId="43" fontId="2" fillId="2" borderId="2" xfId="0" applyNumberFormat="1" applyFont="1" applyFill="1" applyBorder="1"/>
    <xf numFmtId="2" fontId="2" fillId="2" borderId="2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1" fillId="0" borderId="55" xfId="1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left"/>
    </xf>
    <xf numFmtId="0" fontId="2" fillId="3" borderId="27" xfId="0" applyFont="1" applyFill="1" applyBorder="1" applyAlignment="1">
      <alignment horizontal="center" vertical="center"/>
    </xf>
    <xf numFmtId="43" fontId="2" fillId="2" borderId="51" xfId="0" applyNumberFormat="1" applyFont="1" applyFill="1" applyBorder="1"/>
    <xf numFmtId="43" fontId="2" fillId="3" borderId="7" xfId="1" applyFont="1" applyFill="1" applyBorder="1"/>
    <xf numFmtId="164" fontId="0" fillId="0" borderId="11" xfId="0" applyNumberFormat="1" applyFont="1" applyFill="1" applyBorder="1"/>
    <xf numFmtId="164" fontId="0" fillId="0" borderId="2" xfId="0" applyNumberFormat="1" applyBorder="1"/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64" fontId="1" fillId="0" borderId="18" xfId="1" applyNumberFormat="1" applyFont="1" applyFill="1" applyBorder="1"/>
    <xf numFmtId="164" fontId="1" fillId="0" borderId="55" xfId="1" applyNumberFormat="1" applyFont="1" applyFill="1" applyBorder="1"/>
    <xf numFmtId="0" fontId="2" fillId="3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left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98425</xdr:rowOff>
    </xdr:from>
    <xdr:to>
      <xdr:col>1</xdr:col>
      <xdr:colOff>584200</xdr:colOff>
      <xdr:row>2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8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9555"/>
          <a:ext cx="1143000" cy="297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609600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98425</xdr:rowOff>
    </xdr:from>
    <xdr:to>
      <xdr:col>1</xdr:col>
      <xdr:colOff>584200</xdr:colOff>
      <xdr:row>2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8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98425</xdr:rowOff>
    </xdr:from>
    <xdr:to>
      <xdr:col>1</xdr:col>
      <xdr:colOff>584200</xdr:colOff>
      <xdr:row>2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98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opLeftCell="A49" workbookViewId="0">
      <selection activeCell="D68" sqref="D6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46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58" t="s">
        <v>3</v>
      </c>
      <c r="D6" s="158"/>
      <c r="E6" s="158"/>
      <c r="F6" s="158"/>
      <c r="G6" s="159"/>
      <c r="H6" s="160" t="s">
        <v>17</v>
      </c>
      <c r="I6" s="161"/>
      <c r="J6" s="162"/>
      <c r="K6" s="163"/>
    </row>
    <row r="7" spans="1:11" x14ac:dyDescent="0.35">
      <c r="A7" s="153"/>
      <c r="B7" s="156"/>
      <c r="C7" s="164" t="s">
        <v>26</v>
      </c>
      <c r="D7" s="165"/>
      <c r="E7" s="165" t="s">
        <v>4</v>
      </c>
      <c r="F7" s="165" t="s">
        <v>27</v>
      </c>
      <c r="G7" s="170" t="s">
        <v>28</v>
      </c>
      <c r="H7" s="15"/>
      <c r="I7" s="16"/>
      <c r="J7" s="16"/>
      <c r="K7" s="42"/>
    </row>
    <row r="8" spans="1:11" ht="29.5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ht="15" thickBot="1" x14ac:dyDescent="0.4">
      <c r="A9" s="167">
        <v>48</v>
      </c>
      <c r="B9" s="90" t="s">
        <v>5</v>
      </c>
      <c r="C9" s="91">
        <f>SUM(C10:C11)</f>
        <v>48910000</v>
      </c>
      <c r="D9" s="91">
        <f>SUM(D10:D11)</f>
        <v>48910000</v>
      </c>
      <c r="E9" s="91">
        <f>SUM(E10:E11)</f>
        <v>23507176.309999999</v>
      </c>
      <c r="F9" s="91">
        <f>SUM(F10:F11)</f>
        <v>25402823.690000001</v>
      </c>
      <c r="G9" s="91">
        <f>SUM(G10:G11)</f>
        <v>3251507.77</v>
      </c>
      <c r="H9" s="92"/>
      <c r="I9" s="92"/>
      <c r="J9" s="92"/>
      <c r="K9" s="93"/>
    </row>
    <row r="10" spans="1:11" x14ac:dyDescent="0.35">
      <c r="A10" s="168"/>
      <c r="B10" s="82" t="s">
        <v>43</v>
      </c>
      <c r="C10" s="83">
        <v>100000</v>
      </c>
      <c r="D10" s="83">
        <v>100000</v>
      </c>
      <c r="E10" s="84">
        <v>0</v>
      </c>
      <c r="F10" s="85">
        <f>SUM(D10-E10)</f>
        <v>100000</v>
      </c>
      <c r="G10" s="86">
        <v>0</v>
      </c>
      <c r="H10" s="87">
        <f>SUM(E10/D10*100)</f>
        <v>0</v>
      </c>
      <c r="I10" s="88">
        <f>SUM(F10/D10*100)</f>
        <v>100</v>
      </c>
      <c r="J10" s="88" t="e">
        <f>SUM(G10/E10*100)</f>
        <v>#DIV/0!</v>
      </c>
      <c r="K10" s="89">
        <f>(D10*100)/$D$62</f>
        <v>0.15705801440347639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23507176.309999999</v>
      </c>
      <c r="F11" s="32">
        <f>SUM(D11-E11)</f>
        <v>25302823.690000001</v>
      </c>
      <c r="G11" s="33">
        <v>3251507.77</v>
      </c>
      <c r="H11" s="34">
        <f>SUM(E11/D11*100)</f>
        <v>48.160574288055727</v>
      </c>
      <c r="I11" s="34">
        <f>SUM(F11/D11*100)</f>
        <v>51.839425711944273</v>
      </c>
      <c r="J11" s="34">
        <f>SUM(G11/E11*100)</f>
        <v>13.831979337377081</v>
      </c>
      <c r="K11" s="35">
        <f t="shared" ref="K11:K60" si="0">(D11*100)/$D$62</f>
        <v>76.660016830336829</v>
      </c>
    </row>
    <row r="12" spans="1:11" ht="15" thickBot="1" x14ac:dyDescent="0.4">
      <c r="A12" s="167">
        <v>57</v>
      </c>
      <c r="B12" s="90" t="s">
        <v>6</v>
      </c>
      <c r="C12" s="96">
        <f>SUM(C13:C14)</f>
        <v>1105000</v>
      </c>
      <c r="D12" s="91">
        <f>SUM(D13:D14)</f>
        <v>1105000</v>
      </c>
      <c r="E12" s="91">
        <f>SUM(E13:E14)</f>
        <v>92353.1</v>
      </c>
      <c r="F12" s="91">
        <f t="shared" ref="F12:G12" si="1">SUM(F13:F14)</f>
        <v>1012646.9</v>
      </c>
      <c r="G12" s="91">
        <f t="shared" si="1"/>
        <v>92351.1</v>
      </c>
      <c r="H12" s="92"/>
      <c r="I12" s="92"/>
      <c r="J12" s="92"/>
      <c r="K12" s="97"/>
    </row>
    <row r="13" spans="1:11" x14ac:dyDescent="0.35">
      <c r="A13" s="168"/>
      <c r="B13" s="94" t="s">
        <v>36</v>
      </c>
      <c r="C13" s="95">
        <v>1105000</v>
      </c>
      <c r="D13" s="95">
        <v>1105000</v>
      </c>
      <c r="E13" s="86">
        <v>92353.1</v>
      </c>
      <c r="F13" s="85">
        <f>SUM(D13-E13)</f>
        <v>1012646.9</v>
      </c>
      <c r="G13" s="86">
        <v>92351.1</v>
      </c>
      <c r="H13" s="88">
        <f t="shared" ref="H13:H62" si="2">SUM(E13/D13*100)</f>
        <v>8.3577466063348425</v>
      </c>
      <c r="I13" s="88">
        <f t="shared" ref="I13:J62" si="3">SUM(F13/D13*100)</f>
        <v>91.642253393665158</v>
      </c>
      <c r="J13" s="88">
        <f>SUM(G13/E13*100)</f>
        <v>99.99783439862874</v>
      </c>
      <c r="K13" s="89">
        <f t="shared" si="0"/>
        <v>1.7354910591584141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ht="15" thickBot="1" x14ac:dyDescent="0.4">
      <c r="A15" s="167">
        <v>84</v>
      </c>
      <c r="B15" s="90" t="s">
        <v>7</v>
      </c>
      <c r="C15" s="91">
        <f>SUM(C16:C17)</f>
        <v>547502</v>
      </c>
      <c r="D15" s="91">
        <f>SUM(D16:D17)</f>
        <v>547502</v>
      </c>
      <c r="E15" s="91">
        <f>SUM(E16:E17)</f>
        <v>33068</v>
      </c>
      <c r="F15" s="91">
        <f t="shared" ref="F15:G15" si="4">SUM(F16:F17)</f>
        <v>514434</v>
      </c>
      <c r="G15" s="91">
        <f t="shared" si="4"/>
        <v>33055</v>
      </c>
      <c r="H15" s="92"/>
      <c r="I15" s="92"/>
      <c r="J15" s="92"/>
      <c r="K15" s="97"/>
    </row>
    <row r="16" spans="1:11" x14ac:dyDescent="0.35">
      <c r="A16" s="168"/>
      <c r="B16" s="94" t="s">
        <v>35</v>
      </c>
      <c r="C16" s="95">
        <v>0</v>
      </c>
      <c r="D16" s="95">
        <v>0</v>
      </c>
      <c r="E16" s="86">
        <v>0</v>
      </c>
      <c r="F16" s="85">
        <f t="shared" ref="F16:F61" si="5">SUM(D16-E16)</f>
        <v>0</v>
      </c>
      <c r="G16" s="86">
        <v>0</v>
      </c>
      <c r="H16" s="88" t="e">
        <f t="shared" si="2"/>
        <v>#DIV/0!</v>
      </c>
      <c r="I16" s="88" t="e">
        <f t="shared" si="3"/>
        <v>#DIV/0!</v>
      </c>
      <c r="J16" s="88" t="e">
        <f t="shared" si="3"/>
        <v>#DIV/0!</v>
      </c>
      <c r="K16" s="89">
        <f t="shared" si="0"/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33068</v>
      </c>
      <c r="F17" s="32">
        <f t="shared" si="5"/>
        <v>514434</v>
      </c>
      <c r="G17" s="33">
        <v>33055</v>
      </c>
      <c r="H17" s="34">
        <f t="shared" si="2"/>
        <v>6.0397952884190378</v>
      </c>
      <c r="I17" s="34">
        <f t="shared" si="3"/>
        <v>93.960204711580957</v>
      </c>
      <c r="J17" s="34">
        <f t="shared" si="3"/>
        <v>99.960687069069792</v>
      </c>
      <c r="K17" s="35">
        <f t="shared" si="0"/>
        <v>0.85989577001932127</v>
      </c>
    </row>
    <row r="18" spans="1:11" ht="15" thickBot="1" x14ac:dyDescent="0.4">
      <c r="A18" s="167">
        <v>49</v>
      </c>
      <c r="B18" s="98" t="s">
        <v>30</v>
      </c>
      <c r="C18" s="99">
        <f>SUM(C19:C20)</f>
        <v>6000792</v>
      </c>
      <c r="D18" s="91">
        <f>SUM(D19:D20)</f>
        <v>6000792</v>
      </c>
      <c r="E18" s="91">
        <f>SUM(E19:E20)</f>
        <v>595924.93999999994</v>
      </c>
      <c r="F18" s="91">
        <f t="shared" ref="F18:G18" si="6">SUM(F19:F20)</f>
        <v>5404867.0600000005</v>
      </c>
      <c r="G18" s="91">
        <f t="shared" si="6"/>
        <v>22038.93</v>
      </c>
      <c r="H18" s="92"/>
      <c r="I18" s="92"/>
      <c r="J18" s="92"/>
      <c r="K18" s="97"/>
    </row>
    <row r="19" spans="1:11" x14ac:dyDescent="0.35">
      <c r="A19" s="168"/>
      <c r="B19" s="94" t="s">
        <v>35</v>
      </c>
      <c r="C19" s="95">
        <v>3383498</v>
      </c>
      <c r="D19" s="95">
        <v>3383498</v>
      </c>
      <c r="E19" s="86">
        <v>380594.6</v>
      </c>
      <c r="F19" s="85">
        <f t="shared" si="5"/>
        <v>3002903.4</v>
      </c>
      <c r="G19" s="86">
        <v>19958.599999999999</v>
      </c>
      <c r="H19" s="88">
        <f t="shared" si="2"/>
        <v>11.2485540112629</v>
      </c>
      <c r="I19" s="88">
        <f t="shared" si="3"/>
        <v>88.751445988737103</v>
      </c>
      <c r="J19" s="88">
        <f t="shared" si="3"/>
        <v>5.244057587785008</v>
      </c>
      <c r="K19" s="89">
        <f t="shared" si="0"/>
        <v>5.3140547761813357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2617294</v>
      </c>
      <c r="E20" s="33">
        <v>215330.34</v>
      </c>
      <c r="F20" s="32">
        <f t="shared" si="5"/>
        <v>2401963.66</v>
      </c>
      <c r="G20" s="33">
        <v>2080.33</v>
      </c>
      <c r="H20" s="34">
        <f t="shared" si="2"/>
        <v>8.2272125332499897</v>
      </c>
      <c r="I20" s="34">
        <f t="shared" si="3"/>
        <v>91.772787466750017</v>
      </c>
      <c r="J20" s="34">
        <f t="shared" si="3"/>
        <v>0.96611095305937833</v>
      </c>
      <c r="K20" s="35">
        <f t="shared" si="0"/>
        <v>4.1106699875013231</v>
      </c>
    </row>
    <row r="21" spans="1:11" ht="15" thickBot="1" x14ac:dyDescent="0.4">
      <c r="A21" s="167">
        <v>124</v>
      </c>
      <c r="B21" s="90" t="s">
        <v>31</v>
      </c>
      <c r="C21" s="99">
        <f>SUM(C22:C23)</f>
        <v>270000</v>
      </c>
      <c r="D21" s="91">
        <f>SUM(D22:D23)</f>
        <v>270000</v>
      </c>
      <c r="E21" s="91">
        <f>SUM(E22:E23)</f>
        <v>11206.09</v>
      </c>
      <c r="F21" s="91">
        <f t="shared" ref="F21:G21" si="7">SUM(F22:F23)</f>
        <v>258793.91</v>
      </c>
      <c r="G21" s="99">
        <f t="shared" si="7"/>
        <v>0</v>
      </c>
      <c r="H21" s="92"/>
      <c r="I21" s="92"/>
      <c r="J21" s="92"/>
      <c r="K21" s="97"/>
    </row>
    <row r="22" spans="1:11" x14ac:dyDescent="0.35">
      <c r="A22" s="168"/>
      <c r="B22" s="94" t="s">
        <v>37</v>
      </c>
      <c r="C22" s="95">
        <v>70000</v>
      </c>
      <c r="D22" s="95">
        <v>70000</v>
      </c>
      <c r="E22" s="86">
        <v>5</v>
      </c>
      <c r="F22" s="85">
        <f t="shared" si="5"/>
        <v>69995</v>
      </c>
      <c r="G22" s="86">
        <v>0</v>
      </c>
      <c r="H22" s="88">
        <f t="shared" si="2"/>
        <v>7.1428571428571435E-3</v>
      </c>
      <c r="I22" s="88">
        <f t="shared" si="3"/>
        <v>99.992857142857133</v>
      </c>
      <c r="J22" s="100">
        <f t="shared" si="3"/>
        <v>0</v>
      </c>
      <c r="K22" s="89">
        <f t="shared" si="0"/>
        <v>0.10994061008243347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200000</v>
      </c>
      <c r="E23" s="33">
        <v>11201.09</v>
      </c>
      <c r="F23" s="32">
        <f t="shared" si="5"/>
        <v>188798.91</v>
      </c>
      <c r="G23" s="33">
        <v>0</v>
      </c>
      <c r="H23" s="49">
        <f t="shared" si="2"/>
        <v>5.6005449999999994</v>
      </c>
      <c r="I23" s="34">
        <f t="shared" si="3"/>
        <v>94.399455000000003</v>
      </c>
      <c r="J23" s="50">
        <f t="shared" si="3"/>
        <v>0</v>
      </c>
      <c r="K23" s="35">
        <f t="shared" si="0"/>
        <v>0.31411602880695277</v>
      </c>
    </row>
    <row r="24" spans="1:11" ht="15" thickBot="1" x14ac:dyDescent="0.4">
      <c r="A24" s="167">
        <v>120</v>
      </c>
      <c r="B24" s="90" t="s">
        <v>24</v>
      </c>
      <c r="C24" s="99">
        <f>SUM(C25:C27)</f>
        <v>301829</v>
      </c>
      <c r="D24" s="91">
        <f>SUM(D25:D27)</f>
        <v>301829</v>
      </c>
      <c r="E24" s="91">
        <f>SUM(E25:E27)</f>
        <v>20178.900000000001</v>
      </c>
      <c r="F24" s="91">
        <f t="shared" ref="F24:G24" si="8">SUM(F25:F27)</f>
        <v>281650.09999999998</v>
      </c>
      <c r="G24" s="99">
        <f t="shared" si="8"/>
        <v>0</v>
      </c>
      <c r="H24" s="92"/>
      <c r="I24" s="92"/>
      <c r="J24" s="92"/>
      <c r="K24" s="97"/>
    </row>
    <row r="25" spans="1:11" x14ac:dyDescent="0.35">
      <c r="A25" s="168"/>
      <c r="B25" s="94" t="s">
        <v>38</v>
      </c>
      <c r="C25" s="95">
        <v>300000</v>
      </c>
      <c r="D25" s="95">
        <v>300000</v>
      </c>
      <c r="E25" s="86">
        <v>20178.900000000001</v>
      </c>
      <c r="F25" s="85">
        <f t="shared" si="5"/>
        <v>279821.09999999998</v>
      </c>
      <c r="G25" s="86">
        <v>0</v>
      </c>
      <c r="H25" s="87">
        <f t="shared" si="2"/>
        <v>6.7263000000000002</v>
      </c>
      <c r="I25" s="88">
        <f t="shared" si="3"/>
        <v>93.273699999999991</v>
      </c>
      <c r="J25" s="100">
        <f t="shared" si="3"/>
        <v>0</v>
      </c>
      <c r="K25" s="89">
        <f t="shared" si="0"/>
        <v>0.47117404321042916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ht="15" thickBot="1" x14ac:dyDescent="0.4">
      <c r="A28" s="167">
        <v>125</v>
      </c>
      <c r="B28" s="90" t="s">
        <v>23</v>
      </c>
      <c r="C28" s="91">
        <f>SUM(C29)</f>
        <v>100000</v>
      </c>
      <c r="D28" s="91">
        <f>SUM(D29)</f>
        <v>100000</v>
      </c>
      <c r="E28" s="91">
        <f>SUM(E29)</f>
        <v>4150.2299999999996</v>
      </c>
      <c r="F28" s="110">
        <f t="shared" si="5"/>
        <v>95849.77</v>
      </c>
      <c r="G28" s="91">
        <f t="shared" ref="G28" si="9">SUM(G29)</f>
        <v>891.1</v>
      </c>
      <c r="H28" s="92"/>
      <c r="I28" s="92"/>
      <c r="J28" s="92"/>
      <c r="K28" s="97"/>
    </row>
    <row r="29" spans="1:11" ht="15" thickBot="1" x14ac:dyDescent="0.4">
      <c r="A29" s="169"/>
      <c r="B29" s="101" t="s">
        <v>38</v>
      </c>
      <c r="C29" s="102">
        <v>100000</v>
      </c>
      <c r="D29" s="102">
        <v>100000</v>
      </c>
      <c r="E29" s="103">
        <v>4150.2299999999996</v>
      </c>
      <c r="F29" s="104">
        <f t="shared" si="5"/>
        <v>95849.77</v>
      </c>
      <c r="G29" s="105">
        <v>891.1</v>
      </c>
      <c r="H29" s="106">
        <f t="shared" si="2"/>
        <v>4.1502299999999996</v>
      </c>
      <c r="I29" s="107">
        <f t="shared" si="3"/>
        <v>95.849770000000007</v>
      </c>
      <c r="J29" s="108">
        <f t="shared" si="3"/>
        <v>21.471099192092971</v>
      </c>
      <c r="K29" s="109">
        <f t="shared" si="0"/>
        <v>0.15705801440347639</v>
      </c>
    </row>
    <row r="30" spans="1:11" ht="15" thickBot="1" x14ac:dyDescent="0.4">
      <c r="A30" s="167">
        <v>122</v>
      </c>
      <c r="B30" s="90" t="s">
        <v>8</v>
      </c>
      <c r="C30" s="96">
        <f>SUM(C31)</f>
        <v>100000</v>
      </c>
      <c r="D30" s="99">
        <f>SUM(D31)</f>
        <v>100000</v>
      </c>
      <c r="E30" s="99">
        <f>SUM(E31)</f>
        <v>200.77</v>
      </c>
      <c r="F30" s="113">
        <f t="shared" si="5"/>
        <v>99799.23</v>
      </c>
      <c r="G30" s="99">
        <f t="shared" ref="G30" si="10">SUM(G31)</f>
        <v>0</v>
      </c>
      <c r="H30" s="92"/>
      <c r="I30" s="92"/>
      <c r="J30" s="92"/>
      <c r="K30" s="97"/>
    </row>
    <row r="31" spans="1:11" ht="15" thickBot="1" x14ac:dyDescent="0.4">
      <c r="A31" s="169"/>
      <c r="B31" s="101" t="s">
        <v>38</v>
      </c>
      <c r="C31" s="102">
        <v>100000</v>
      </c>
      <c r="D31" s="102">
        <v>100000</v>
      </c>
      <c r="E31" s="111">
        <v>200.77</v>
      </c>
      <c r="F31" s="104">
        <f>SUM(D31-E31)</f>
        <v>99799.23</v>
      </c>
      <c r="G31" s="112">
        <v>0</v>
      </c>
      <c r="H31" s="107">
        <f t="shared" si="2"/>
        <v>0.20077000000000003</v>
      </c>
      <c r="I31" s="107">
        <f t="shared" si="3"/>
        <v>99.799229999999994</v>
      </c>
      <c r="J31" s="108">
        <f t="shared" si="3"/>
        <v>0</v>
      </c>
      <c r="K31" s="109">
        <f t="shared" si="0"/>
        <v>0.15705801440347639</v>
      </c>
    </row>
    <row r="32" spans="1:11" ht="15" thickBot="1" x14ac:dyDescent="0.4">
      <c r="A32" s="172" t="s">
        <v>32</v>
      </c>
      <c r="B32" s="90" t="s">
        <v>9</v>
      </c>
      <c r="C32" s="99">
        <f>SUM(C33:C35)</f>
        <v>141917</v>
      </c>
      <c r="D32" s="99">
        <f>SUM(D33:D35)</f>
        <v>141917</v>
      </c>
      <c r="E32" s="99">
        <f>SUM(E33:E35)</f>
        <v>0</v>
      </c>
      <c r="F32" s="99">
        <f t="shared" ref="F32:G32" si="11">SUM(F33:F35)</f>
        <v>141917</v>
      </c>
      <c r="G32" s="99">
        <f t="shared" si="11"/>
        <v>0</v>
      </c>
      <c r="H32" s="92"/>
      <c r="I32" s="92"/>
      <c r="J32" s="92"/>
      <c r="K32" s="97"/>
    </row>
    <row r="33" spans="1:11" x14ac:dyDescent="0.35">
      <c r="A33" s="173"/>
      <c r="B33" s="94" t="s">
        <v>38</v>
      </c>
      <c r="C33" s="95">
        <v>100000</v>
      </c>
      <c r="D33" s="95">
        <v>100000</v>
      </c>
      <c r="E33" s="86">
        <v>0</v>
      </c>
      <c r="F33" s="85">
        <f t="shared" si="5"/>
        <v>100000</v>
      </c>
      <c r="G33" s="114">
        <v>0</v>
      </c>
      <c r="H33" s="87">
        <f t="shared" si="2"/>
        <v>0</v>
      </c>
      <c r="I33" s="88">
        <f t="shared" si="3"/>
        <v>100</v>
      </c>
      <c r="J33" s="100" t="e">
        <f t="shared" si="3"/>
        <v>#DIV/0!</v>
      </c>
      <c r="K33" s="89">
        <f t="shared" si="0"/>
        <v>0.15705801440347639</v>
      </c>
    </row>
    <row r="34" spans="1:11" x14ac:dyDescent="0.35">
      <c r="A34" s="173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74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ht="15" thickBot="1" x14ac:dyDescent="0.4">
      <c r="A36" s="167">
        <v>121</v>
      </c>
      <c r="B36" s="90" t="s">
        <v>10</v>
      </c>
      <c r="C36" s="116">
        <f>SUM(C37:C38)</f>
        <v>70000</v>
      </c>
      <c r="D36" s="91">
        <f>SUM(D37:D38)</f>
        <v>70000</v>
      </c>
      <c r="E36" s="91">
        <f>SUM(E37:E38)</f>
        <v>10</v>
      </c>
      <c r="F36" s="91">
        <f t="shared" ref="F36:G36" si="12">SUM(F37:F38)</f>
        <v>69990</v>
      </c>
      <c r="G36" s="99">
        <f t="shared" si="12"/>
        <v>0</v>
      </c>
      <c r="H36" s="92"/>
      <c r="I36" s="92"/>
      <c r="J36" s="92"/>
      <c r="K36" s="97"/>
    </row>
    <row r="37" spans="1:11" x14ac:dyDescent="0.35">
      <c r="A37" s="168"/>
      <c r="B37" s="94" t="s">
        <v>38</v>
      </c>
      <c r="C37" s="95">
        <v>50000</v>
      </c>
      <c r="D37" s="95">
        <v>50000</v>
      </c>
      <c r="E37" s="115">
        <v>5</v>
      </c>
      <c r="F37" s="85">
        <f t="shared" si="5"/>
        <v>49995</v>
      </c>
      <c r="G37" s="114">
        <v>0</v>
      </c>
      <c r="H37" s="87">
        <f t="shared" si="2"/>
        <v>0.01</v>
      </c>
      <c r="I37" s="88">
        <f t="shared" si="3"/>
        <v>99.99</v>
      </c>
      <c r="J37" s="100">
        <f t="shared" si="3"/>
        <v>0</v>
      </c>
      <c r="K37" s="89">
        <f t="shared" si="0"/>
        <v>7.8529007201738193E-2</v>
      </c>
    </row>
    <row r="38" spans="1:11" ht="15" thickBot="1" x14ac:dyDescent="0.4">
      <c r="A38" s="169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ht="15" thickBot="1" x14ac:dyDescent="0.4">
      <c r="A39" s="167">
        <v>669</v>
      </c>
      <c r="B39" s="90" t="s">
        <v>11</v>
      </c>
      <c r="C39" s="116">
        <f>SUM(C40:C41)</f>
        <v>140000</v>
      </c>
      <c r="D39" s="91">
        <f>SUM(D40:D41)</f>
        <v>140000</v>
      </c>
      <c r="E39" s="91">
        <f>SUM(E40:E41)</f>
        <v>5</v>
      </c>
      <c r="F39" s="91">
        <f t="shared" ref="F39:G39" si="13">SUM(F40:F41)</f>
        <v>139995</v>
      </c>
      <c r="G39" s="99">
        <f t="shared" si="13"/>
        <v>0</v>
      </c>
      <c r="H39" s="92"/>
      <c r="I39" s="92"/>
      <c r="J39" s="92"/>
      <c r="K39" s="97"/>
    </row>
    <row r="40" spans="1:11" x14ac:dyDescent="0.35">
      <c r="A40" s="168"/>
      <c r="B40" s="94" t="s">
        <v>38</v>
      </c>
      <c r="C40" s="95">
        <v>100000</v>
      </c>
      <c r="D40" s="95">
        <v>100000</v>
      </c>
      <c r="E40" s="115">
        <v>0</v>
      </c>
      <c r="F40" s="85">
        <f t="shared" si="5"/>
        <v>100000</v>
      </c>
      <c r="G40" s="114">
        <v>0</v>
      </c>
      <c r="H40" s="87">
        <f t="shared" si="2"/>
        <v>0</v>
      </c>
      <c r="I40" s="88">
        <f t="shared" si="3"/>
        <v>100</v>
      </c>
      <c r="J40" s="100" t="e">
        <f t="shared" si="3"/>
        <v>#DIV/0!</v>
      </c>
      <c r="K40" s="89">
        <f t="shared" si="0"/>
        <v>0.15705801440347639</v>
      </c>
    </row>
    <row r="41" spans="1:11" ht="15" thickBot="1" x14ac:dyDescent="0.4">
      <c r="A41" s="169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ht="15" thickBot="1" x14ac:dyDescent="0.4">
      <c r="A42" s="167">
        <v>86</v>
      </c>
      <c r="B42" s="90" t="s">
        <v>12</v>
      </c>
      <c r="C42" s="99">
        <f>SUM(C43:C45)</f>
        <v>750000</v>
      </c>
      <c r="D42" s="117">
        <f>SUM(D43:D45)</f>
        <v>750000</v>
      </c>
      <c r="E42" s="91">
        <f>SUM(E43:E45)</f>
        <v>8550</v>
      </c>
      <c r="F42" s="91">
        <f t="shared" ref="F42:G42" si="14">SUM(F43:F45)</f>
        <v>741450</v>
      </c>
      <c r="G42" s="99">
        <f t="shared" si="14"/>
        <v>0</v>
      </c>
      <c r="H42" s="92"/>
      <c r="I42" s="92"/>
      <c r="J42" s="92"/>
      <c r="K42" s="97"/>
    </row>
    <row r="43" spans="1:11" x14ac:dyDescent="0.35">
      <c r="A43" s="168"/>
      <c r="B43" s="94" t="s">
        <v>38</v>
      </c>
      <c r="C43" s="95">
        <v>700000</v>
      </c>
      <c r="D43" s="95">
        <v>700000</v>
      </c>
      <c r="E43" s="115">
        <v>0</v>
      </c>
      <c r="F43" s="85">
        <f t="shared" si="5"/>
        <v>700000</v>
      </c>
      <c r="G43" s="115">
        <v>0</v>
      </c>
      <c r="H43" s="87">
        <f t="shared" si="2"/>
        <v>0</v>
      </c>
      <c r="I43" s="88">
        <f t="shared" si="3"/>
        <v>100</v>
      </c>
      <c r="J43" s="100" t="e">
        <f t="shared" si="3"/>
        <v>#DIV/0!</v>
      </c>
      <c r="K43" s="89">
        <f t="shared" si="0"/>
        <v>1.0994061008243348</v>
      </c>
    </row>
    <row r="44" spans="1:11" x14ac:dyDescent="0.35">
      <c r="A44" s="168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69"/>
      <c r="B45" s="41" t="s">
        <v>40</v>
      </c>
      <c r="C45" s="30">
        <v>50000</v>
      </c>
      <c r="D45" s="30">
        <v>50000</v>
      </c>
      <c r="E45" s="32">
        <v>8550</v>
      </c>
      <c r="F45" s="32">
        <f t="shared" si="5"/>
        <v>41450</v>
      </c>
      <c r="G45" s="51">
        <v>0</v>
      </c>
      <c r="H45" s="34">
        <f t="shared" si="2"/>
        <v>17.100000000000001</v>
      </c>
      <c r="I45" s="34">
        <f t="shared" si="3"/>
        <v>82.899999999999991</v>
      </c>
      <c r="J45" s="50">
        <f t="shared" si="3"/>
        <v>0</v>
      </c>
      <c r="K45" s="35">
        <f t="shared" si="0"/>
        <v>7.8529007201738193E-2</v>
      </c>
    </row>
    <row r="46" spans="1:11" ht="15" thickBot="1" x14ac:dyDescent="0.4">
      <c r="A46" s="167">
        <v>85</v>
      </c>
      <c r="B46" s="90" t="s">
        <v>13</v>
      </c>
      <c r="C46" s="96">
        <f>SUM(C47:C49)</f>
        <v>751000</v>
      </c>
      <c r="D46" s="91">
        <f>SUM(D47:D49)</f>
        <v>751000</v>
      </c>
      <c r="E46" s="91">
        <f>SUM(E47:E49)</f>
        <v>5</v>
      </c>
      <c r="F46" s="91">
        <f t="shared" ref="F46:G46" si="15">SUM(F47:F49)</f>
        <v>750995</v>
      </c>
      <c r="G46" s="91">
        <f t="shared" si="15"/>
        <v>0</v>
      </c>
      <c r="H46" s="92"/>
      <c r="I46" s="92"/>
      <c r="J46" s="92"/>
      <c r="K46" s="97"/>
    </row>
    <row r="47" spans="1:11" x14ac:dyDescent="0.35">
      <c r="A47" s="168"/>
      <c r="B47" s="94" t="s">
        <v>38</v>
      </c>
      <c r="C47" s="95">
        <v>500000</v>
      </c>
      <c r="D47" s="95">
        <v>500000</v>
      </c>
      <c r="E47" s="86">
        <v>0</v>
      </c>
      <c r="F47" s="85">
        <f t="shared" si="5"/>
        <v>500000</v>
      </c>
      <c r="G47" s="86">
        <v>0</v>
      </c>
      <c r="H47" s="87">
        <f t="shared" si="2"/>
        <v>0</v>
      </c>
      <c r="I47" s="88">
        <f t="shared" si="3"/>
        <v>100</v>
      </c>
      <c r="J47" s="100" t="e">
        <f t="shared" si="3"/>
        <v>#DIV/0!</v>
      </c>
      <c r="K47" s="89">
        <f t="shared" si="0"/>
        <v>0.78529007201738188</v>
      </c>
    </row>
    <row r="48" spans="1:11" x14ac:dyDescent="0.35">
      <c r="A48" s="168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69"/>
      <c r="B49" s="41" t="s">
        <v>40</v>
      </c>
      <c r="C49" s="30">
        <v>250000</v>
      </c>
      <c r="D49" s="30">
        <v>250000</v>
      </c>
      <c r="E49" s="33">
        <v>5</v>
      </c>
      <c r="F49" s="32">
        <f t="shared" si="5"/>
        <v>249995</v>
      </c>
      <c r="G49" s="33">
        <v>0</v>
      </c>
      <c r="H49" s="34">
        <f t="shared" si="2"/>
        <v>2E-3</v>
      </c>
      <c r="I49" s="34">
        <f t="shared" si="3"/>
        <v>99.998000000000005</v>
      </c>
      <c r="J49" s="50">
        <f t="shared" si="3"/>
        <v>0</v>
      </c>
      <c r="K49" s="35">
        <f t="shared" si="0"/>
        <v>0.39264503600869094</v>
      </c>
    </row>
    <row r="50" spans="1:11" ht="15" thickBot="1" x14ac:dyDescent="0.4">
      <c r="A50" s="172" t="s">
        <v>33</v>
      </c>
      <c r="B50" s="90" t="s">
        <v>14</v>
      </c>
      <c r="C50" s="96">
        <f>SUM(C51:C52)</f>
        <v>1632700</v>
      </c>
      <c r="D50" s="99">
        <f>SUM(D51:D52)</f>
        <v>1632700</v>
      </c>
      <c r="E50" s="99">
        <f>SUM(E51:E52)</f>
        <v>0</v>
      </c>
      <c r="F50" s="99">
        <f>SUM(F51:F52)</f>
        <v>1632700</v>
      </c>
      <c r="G50" s="99">
        <f>SUM(G51:G52)</f>
        <v>0</v>
      </c>
      <c r="H50" s="92"/>
      <c r="I50" s="92"/>
      <c r="J50" s="92"/>
      <c r="K50" s="97"/>
    </row>
    <row r="51" spans="1:11" x14ac:dyDescent="0.35">
      <c r="A51" s="173"/>
      <c r="B51" s="94" t="s">
        <v>38</v>
      </c>
      <c r="C51" s="95">
        <v>1630000</v>
      </c>
      <c r="D51" s="95">
        <v>1630000</v>
      </c>
      <c r="E51" s="115">
        <v>0</v>
      </c>
      <c r="F51" s="115">
        <f t="shared" si="5"/>
        <v>1630000</v>
      </c>
      <c r="G51" s="115">
        <v>0</v>
      </c>
      <c r="H51" s="87">
        <f t="shared" si="2"/>
        <v>0</v>
      </c>
      <c r="I51" s="88">
        <f t="shared" si="3"/>
        <v>100</v>
      </c>
      <c r="J51" s="100" t="e">
        <f t="shared" si="3"/>
        <v>#DIV/0!</v>
      </c>
      <c r="K51" s="89">
        <f t="shared" si="0"/>
        <v>2.5600456347766651</v>
      </c>
    </row>
    <row r="52" spans="1:11" ht="15" thickBot="1" x14ac:dyDescent="0.4">
      <c r="A52" s="174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ht="15" thickBot="1" x14ac:dyDescent="0.4">
      <c r="A53" s="167">
        <v>123</v>
      </c>
      <c r="B53" s="90" t="s">
        <v>15</v>
      </c>
      <c r="C53" s="91">
        <f>SUM(C54:C55)</f>
        <v>1550000</v>
      </c>
      <c r="D53" s="91">
        <f>SUM(D54:D55)</f>
        <v>1550000</v>
      </c>
      <c r="E53" s="99">
        <f>SUM(E54:E55)</f>
        <v>1</v>
      </c>
      <c r="F53" s="99">
        <f>SUM(F54:F55)</f>
        <v>1549999</v>
      </c>
      <c r="G53" s="99">
        <f>SUM(G54:G55)</f>
        <v>0</v>
      </c>
      <c r="H53" s="92"/>
      <c r="I53" s="92"/>
      <c r="J53" s="92"/>
      <c r="K53" s="97"/>
    </row>
    <row r="54" spans="1:11" x14ac:dyDescent="0.35">
      <c r="A54" s="168"/>
      <c r="B54" s="94" t="s">
        <v>38</v>
      </c>
      <c r="C54" s="95">
        <v>950000</v>
      </c>
      <c r="D54" s="95">
        <v>950000</v>
      </c>
      <c r="E54" s="115">
        <v>0</v>
      </c>
      <c r="F54" s="115">
        <f t="shared" si="5"/>
        <v>950000</v>
      </c>
      <c r="G54" s="118">
        <v>0</v>
      </c>
      <c r="H54" s="87">
        <f t="shared" si="2"/>
        <v>0</v>
      </c>
      <c r="I54" s="88">
        <f t="shared" si="3"/>
        <v>100</v>
      </c>
      <c r="J54" s="100" t="e">
        <f t="shared" si="3"/>
        <v>#DIV/0!</v>
      </c>
      <c r="K54" s="89">
        <f t="shared" si="0"/>
        <v>1.4920511368330256</v>
      </c>
    </row>
    <row r="55" spans="1:11" ht="15" thickBot="1" x14ac:dyDescent="0.4">
      <c r="A55" s="169"/>
      <c r="B55" s="41" t="s">
        <v>40</v>
      </c>
      <c r="C55" s="30">
        <v>600000</v>
      </c>
      <c r="D55" s="30">
        <v>600000</v>
      </c>
      <c r="E55" s="51">
        <v>1</v>
      </c>
      <c r="F55" s="51">
        <f t="shared" si="5"/>
        <v>599999</v>
      </c>
      <c r="G55" s="31">
        <v>0</v>
      </c>
      <c r="H55" s="34">
        <f t="shared" si="2"/>
        <v>1.6666666666666666E-4</v>
      </c>
      <c r="I55" s="34">
        <f t="shared" si="3"/>
        <v>99.999833333333328</v>
      </c>
      <c r="J55" s="50">
        <f t="shared" si="3"/>
        <v>0</v>
      </c>
      <c r="K55" s="35">
        <f t="shared" si="0"/>
        <v>0.94234808642085832</v>
      </c>
    </row>
    <row r="56" spans="1:11" ht="15" thickBot="1" x14ac:dyDescent="0.4">
      <c r="A56" s="167">
        <v>117</v>
      </c>
      <c r="B56" s="90" t="s">
        <v>16</v>
      </c>
      <c r="C56" s="91">
        <f>SUM(C57:C58)</f>
        <v>1170000</v>
      </c>
      <c r="D56" s="99">
        <f>SUM(D57:D58)</f>
        <v>1170000</v>
      </c>
      <c r="E56" s="99">
        <f>SUM(E57:E58)</f>
        <v>0</v>
      </c>
      <c r="F56" s="99">
        <f t="shared" ref="F56:G56" si="16">SUM(F57:F58)</f>
        <v>1170000</v>
      </c>
      <c r="G56" s="99">
        <f t="shared" si="16"/>
        <v>0</v>
      </c>
      <c r="H56" s="92"/>
      <c r="I56" s="92"/>
      <c r="J56" s="92"/>
      <c r="K56" s="97"/>
    </row>
    <row r="57" spans="1:11" x14ac:dyDescent="0.35">
      <c r="A57" s="168"/>
      <c r="B57" s="82" t="s">
        <v>35</v>
      </c>
      <c r="C57" s="119">
        <v>0</v>
      </c>
      <c r="D57" s="83">
        <v>0</v>
      </c>
      <c r="E57" s="120">
        <v>0</v>
      </c>
      <c r="F57" s="115">
        <f t="shared" si="5"/>
        <v>0</v>
      </c>
      <c r="G57" s="120">
        <v>0</v>
      </c>
      <c r="H57" s="88" t="e">
        <f t="shared" si="2"/>
        <v>#DIV/0!</v>
      </c>
      <c r="I57" s="88" t="e">
        <f t="shared" si="3"/>
        <v>#DIV/0!</v>
      </c>
      <c r="J57" s="100" t="e">
        <f t="shared" si="3"/>
        <v>#DIV/0!</v>
      </c>
      <c r="K57" s="89">
        <f t="shared" si="0"/>
        <v>0</v>
      </c>
    </row>
    <row r="58" spans="1:11" ht="15" thickBot="1" x14ac:dyDescent="0.4">
      <c r="A58" s="169"/>
      <c r="B58" s="60" t="s">
        <v>38</v>
      </c>
      <c r="C58" s="30">
        <v>1170000</v>
      </c>
      <c r="D58" s="30">
        <v>1170000</v>
      </c>
      <c r="E58" s="51">
        <v>0</v>
      </c>
      <c r="F58" s="32">
        <f t="shared" si="5"/>
        <v>1170000</v>
      </c>
      <c r="G58" s="51">
        <v>0</v>
      </c>
      <c r="H58" s="49">
        <f t="shared" si="2"/>
        <v>0</v>
      </c>
      <c r="I58" s="61">
        <f t="shared" si="3"/>
        <v>100</v>
      </c>
      <c r="J58" s="50" t="e">
        <f t="shared" si="3"/>
        <v>#DIV/0!</v>
      </c>
      <c r="K58" s="35">
        <f t="shared" si="0"/>
        <v>1.8375787685206737</v>
      </c>
    </row>
    <row r="59" spans="1:11" ht="15" thickBot="1" x14ac:dyDescent="0.4">
      <c r="A59" s="167">
        <v>750</v>
      </c>
      <c r="B59" s="90" t="s">
        <v>34</v>
      </c>
      <c r="C59" s="116">
        <f>SUM(C60:C61)</f>
        <v>130000</v>
      </c>
      <c r="D59" s="117">
        <f>SUM(D60:D61)</f>
        <v>130000</v>
      </c>
      <c r="E59" s="91">
        <f>SUM(E60:E61)</f>
        <v>2162.94</v>
      </c>
      <c r="F59" s="91">
        <f t="shared" ref="F59:G59" si="17">SUM(F60:F61)</f>
        <v>127837.06</v>
      </c>
      <c r="G59" s="99">
        <f t="shared" si="17"/>
        <v>0</v>
      </c>
      <c r="H59" s="124"/>
      <c r="I59" s="124"/>
      <c r="J59" s="125"/>
      <c r="K59" s="97"/>
    </row>
    <row r="60" spans="1:11" x14ac:dyDescent="0.35">
      <c r="A60" s="168"/>
      <c r="B60" s="121" t="s">
        <v>41</v>
      </c>
      <c r="C60" s="122">
        <v>30000</v>
      </c>
      <c r="D60" s="122">
        <v>30000</v>
      </c>
      <c r="E60" s="123">
        <v>5</v>
      </c>
      <c r="F60" s="85">
        <f t="shared" si="5"/>
        <v>29995</v>
      </c>
      <c r="G60" s="86">
        <v>0</v>
      </c>
      <c r="H60" s="88">
        <f t="shared" si="2"/>
        <v>1.6666666666666666E-2</v>
      </c>
      <c r="I60" s="88">
        <f t="shared" si="3"/>
        <v>99.983333333333334</v>
      </c>
      <c r="J60" s="100">
        <f t="shared" si="3"/>
        <v>0</v>
      </c>
      <c r="K60" s="89">
        <f t="shared" si="0"/>
        <v>4.7117404321042916E-2</v>
      </c>
    </row>
    <row r="61" spans="1:11" ht="15" thickBot="1" x14ac:dyDescent="0.4">
      <c r="A61" s="169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24274992.280000001</v>
      </c>
      <c r="F62" s="66">
        <f>SUM(F9+F12,F15,F18,F21,F24,F28,F30,F32,F36,F39,F42,F46,F50,F53,F56+F59)</f>
        <v>39395747.719999999</v>
      </c>
      <c r="G62" s="66">
        <f>SUM(G9+G12,G15,G18,G21,G24,G28,G30,G32,G36,G39,G42,G46,G50,G53,G56+G59)</f>
        <v>3399843.9000000004</v>
      </c>
      <c r="H62" s="67">
        <f t="shared" si="2"/>
        <v>38.125820871565182</v>
      </c>
      <c r="I62" s="67">
        <f t="shared" si="3"/>
        <v>61.874179128434811</v>
      </c>
      <c r="J62" s="67">
        <f t="shared" si="3"/>
        <v>14.005540602379957</v>
      </c>
      <c r="K62" s="68">
        <f>SUM(K9:K61)</f>
        <v>99.999999999999986</v>
      </c>
    </row>
    <row r="63" spans="1:11" x14ac:dyDescent="0.35">
      <c r="A63" s="7"/>
      <c r="B63" s="17" t="s">
        <v>47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42:A45"/>
    <mergeCell ref="A46:A49"/>
    <mergeCell ref="A56:A58"/>
    <mergeCell ref="A59:A61"/>
    <mergeCell ref="A50:A52"/>
    <mergeCell ref="A53:A55"/>
    <mergeCell ref="A39:A41"/>
    <mergeCell ref="F7:F8"/>
    <mergeCell ref="G7:G8"/>
    <mergeCell ref="A9:A11"/>
    <mergeCell ref="A12:A14"/>
    <mergeCell ref="A15:A17"/>
    <mergeCell ref="A18:A20"/>
    <mergeCell ref="A28:A29"/>
    <mergeCell ref="A21:A23"/>
    <mergeCell ref="A24:A27"/>
    <mergeCell ref="A30:A31"/>
    <mergeCell ref="A32:A35"/>
    <mergeCell ref="A36:A38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1"/>
  <sheetViews>
    <sheetView tabSelected="1" zoomScaleNormal="100" workbookViewId="0">
      <selection activeCell="G62" sqref="G62"/>
    </sheetView>
  </sheetViews>
  <sheetFormatPr defaultRowHeight="14.5" x14ac:dyDescent="0.35"/>
  <cols>
    <col min="2" max="2" width="45.542968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76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150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48979000</v>
      </c>
      <c r="E9" s="26">
        <f>SUM(E10:E11)</f>
        <v>48451195.539999999</v>
      </c>
      <c r="F9" s="26">
        <f>SUM(F10:F11)</f>
        <v>527804.46000000089</v>
      </c>
      <c r="G9" s="26">
        <f>SUM(G10:G11)</f>
        <v>33421620.379999999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89000</v>
      </c>
      <c r="E10" s="24">
        <v>0</v>
      </c>
      <c r="F10" s="5">
        <f>SUM(D10-E10)</f>
        <v>89000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0.13615384260960983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48890000</v>
      </c>
      <c r="E11" s="31">
        <v>48451195.539999999</v>
      </c>
      <c r="F11" s="32">
        <f>SUM(D11-E11)</f>
        <v>438804.46000000089</v>
      </c>
      <c r="G11" s="33">
        <v>33421620.379999999</v>
      </c>
      <c r="H11" s="34">
        <f>SUM(E11/D11*100)</f>
        <v>99.102465821231334</v>
      </c>
      <c r="I11" s="34">
        <f>SUM(F11/D11*100)</f>
        <v>0.89753417876866615</v>
      </c>
      <c r="J11" s="34">
        <f>SUM(G11/E11*100)</f>
        <v>68.979970478557149</v>
      </c>
      <c r="K11" s="35">
        <f>(D11*100)/$D$63</f>
        <v>74.792824327908136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1155000</v>
      </c>
      <c r="E12" s="26">
        <f>SUM(E13:E14)</f>
        <v>954922.79</v>
      </c>
      <c r="F12" s="26">
        <f t="shared" ref="F12:G12" si="0">SUM(F13:F14)</f>
        <v>200077.20999999996</v>
      </c>
      <c r="G12" s="26">
        <f t="shared" si="0"/>
        <v>954311.8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1155000</v>
      </c>
      <c r="E13" s="13">
        <v>954922.79</v>
      </c>
      <c r="F13" s="5">
        <f>SUM(D13-E13)</f>
        <v>200077.20999999996</v>
      </c>
      <c r="G13" s="13">
        <v>954311.8</v>
      </c>
      <c r="H13" s="6">
        <f t="shared" ref="H13:H67" si="1">SUM(E13/D13*100)</f>
        <v>82.677297835497839</v>
      </c>
      <c r="I13" s="6">
        <f t="shared" ref="I13:J67" si="2">SUM(F13/D13*100)</f>
        <v>17.322702164502161</v>
      </c>
      <c r="J13" s="6">
        <f>SUM(G13/E13*100)</f>
        <v>99.936016816605672</v>
      </c>
      <c r="K13" s="29">
        <f>(D13*100)/$D$63</f>
        <v>1.7669403170123521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699734</v>
      </c>
      <c r="E15" s="26">
        <f>SUM(E16:E17)</f>
        <v>488028.58</v>
      </c>
      <c r="F15" s="26">
        <f t="shared" ref="F15:G15" si="3">SUM(F16:F17)</f>
        <v>211705.41999999998</v>
      </c>
      <c r="G15" s="26">
        <f t="shared" si="3"/>
        <v>484600.59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699734</v>
      </c>
      <c r="E17" s="33">
        <v>488028.58</v>
      </c>
      <c r="F17" s="32">
        <f t="shared" si="4"/>
        <v>211705.41999999998</v>
      </c>
      <c r="G17" s="33">
        <v>484600.59</v>
      </c>
      <c r="H17" s="34">
        <f t="shared" si="1"/>
        <v>69.744871622645178</v>
      </c>
      <c r="I17" s="34">
        <f t="shared" si="2"/>
        <v>30.255128377354822</v>
      </c>
      <c r="J17" s="34">
        <f t="shared" si="2"/>
        <v>99.297584170172982</v>
      </c>
      <c r="K17" s="35">
        <f>(D17*100)/$D$63</f>
        <v>1.070465987692053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7172075</v>
      </c>
      <c r="E18" s="26">
        <f>SUM(E19:E20)</f>
        <v>6337315.4700000007</v>
      </c>
      <c r="F18" s="26">
        <f t="shared" ref="F18:G18" si="5">SUM(F19:F20)</f>
        <v>834759.5299999998</v>
      </c>
      <c r="G18" s="26">
        <f t="shared" si="5"/>
        <v>5414138.6799999997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4252498</v>
      </c>
      <c r="E19" s="13">
        <v>3807119.77</v>
      </c>
      <c r="F19" s="5">
        <f t="shared" si="4"/>
        <v>445378.23</v>
      </c>
      <c r="G19" s="13">
        <v>3260645.7</v>
      </c>
      <c r="H19" s="6">
        <f t="shared" si="1"/>
        <v>89.52666809014373</v>
      </c>
      <c r="I19" s="6">
        <f t="shared" si="2"/>
        <v>10.473331909856277</v>
      </c>
      <c r="J19" s="6">
        <f t="shared" si="2"/>
        <v>85.645997420249273</v>
      </c>
      <c r="K19" s="29">
        <f>(D19*100)/$D$63</f>
        <v>6.505549925726748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2919577</v>
      </c>
      <c r="E20" s="33">
        <v>2530195.7000000002</v>
      </c>
      <c r="F20" s="32">
        <f t="shared" si="4"/>
        <v>389381.29999999981</v>
      </c>
      <c r="G20" s="33">
        <v>2153492.98</v>
      </c>
      <c r="H20" s="34">
        <f t="shared" si="1"/>
        <v>86.663091947908896</v>
      </c>
      <c r="I20" s="34">
        <f t="shared" si="2"/>
        <v>13.336908052091101</v>
      </c>
      <c r="J20" s="34">
        <f t="shared" si="2"/>
        <v>85.111716062121204</v>
      </c>
      <c r="K20" s="35">
        <f>(D20*100)/$D$63</f>
        <v>4.4664227791532225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775000</v>
      </c>
      <c r="E21" s="26">
        <f>SUM(E22:E23)</f>
        <v>609706.03</v>
      </c>
      <c r="F21" s="26">
        <f t="shared" ref="F21:G21" si="6">SUM(F22:F23)</f>
        <v>165293.97</v>
      </c>
      <c r="G21" s="48">
        <f t="shared" si="6"/>
        <v>556162.65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505000</v>
      </c>
      <c r="E22" s="13">
        <v>478986.37</v>
      </c>
      <c r="F22" s="5">
        <f t="shared" si="4"/>
        <v>26013.630000000005</v>
      </c>
      <c r="G22" s="13">
        <v>426154.73</v>
      </c>
      <c r="H22" s="6">
        <f t="shared" si="1"/>
        <v>94.84878613861386</v>
      </c>
      <c r="I22" s="6">
        <f t="shared" si="2"/>
        <v>5.1512138613861396</v>
      </c>
      <c r="J22" s="11">
        <f t="shared" si="2"/>
        <v>88.970116206020649</v>
      </c>
      <c r="K22" s="29">
        <f>(D22*100)/$D$63</f>
        <v>0.77255832042531414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130007.92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99.455521839637584</v>
      </c>
      <c r="K23" s="35">
        <f>(D23*100)/$D$63</f>
        <v>0.41305098319769273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63053.46</v>
      </c>
      <c r="F24" s="26">
        <f t="shared" ref="F24:G24" si="7">SUM(F25:F27)</f>
        <v>239775.54</v>
      </c>
      <c r="G24" s="48">
        <f t="shared" si="7"/>
        <v>39602.230000000003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62149.9</v>
      </c>
      <c r="F25" s="5">
        <f t="shared" si="4"/>
        <v>237850.1</v>
      </c>
      <c r="G25" s="13">
        <v>39602.230000000003</v>
      </c>
      <c r="H25" s="9">
        <f t="shared" si="1"/>
        <v>20.716633333333334</v>
      </c>
      <c r="I25" s="6">
        <f t="shared" si="2"/>
        <v>79.283366666666666</v>
      </c>
      <c r="J25" s="11">
        <f t="shared" si="2"/>
        <v>63.720504779573261</v>
      </c>
      <c r="K25" s="29">
        <f>(D25*100)/$D$63</f>
        <v>0.45894553688632522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2.1861105740351959E-3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2.141745838802851E-3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141900</v>
      </c>
      <c r="E28" s="26">
        <f>SUM(E29)</f>
        <v>137209.93</v>
      </c>
      <c r="F28" s="52">
        <f t="shared" si="4"/>
        <v>4690.070000000007</v>
      </c>
      <c r="G28" s="26">
        <f t="shared" ref="G28" si="8">SUM(G29)</f>
        <v>4151.22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141900</v>
      </c>
      <c r="E29" s="31">
        <v>137209.93</v>
      </c>
      <c r="F29" s="32">
        <f t="shared" si="4"/>
        <v>4690.070000000007</v>
      </c>
      <c r="G29" s="53">
        <v>4151.22</v>
      </c>
      <c r="H29" s="49">
        <f t="shared" si="1"/>
        <v>96.694806201550392</v>
      </c>
      <c r="I29" s="34">
        <f t="shared" si="2"/>
        <v>3.3051937984496176</v>
      </c>
      <c r="J29" s="50">
        <f t="shared" si="2"/>
        <v>3.0254515835697902</v>
      </c>
      <c r="K29" s="35">
        <f>(D29*100)/$D$63</f>
        <v>0.21708123894723183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5">
        <v>0</v>
      </c>
      <c r="D31" s="74">
        <v>61493.34</v>
      </c>
      <c r="E31" s="74">
        <v>61493.34</v>
      </c>
      <c r="F31" s="148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9.4073646470777803E-2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0.45894553688632522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105102</v>
      </c>
      <c r="E33" s="48">
        <f>SUM(E34:E36)</f>
        <v>418</v>
      </c>
      <c r="F33" s="48">
        <f t="shared" ref="F33:G33" si="9">SUM(F34:F36)</f>
        <v>104684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0.15298184562877506</v>
      </c>
    </row>
    <row r="35" spans="1:11" x14ac:dyDescent="0.35">
      <c r="A35" s="173"/>
      <c r="B35" s="3" t="s">
        <v>39</v>
      </c>
      <c r="C35" s="4">
        <v>36815</v>
      </c>
      <c r="D35" s="12">
        <v>0</v>
      </c>
      <c r="E35" s="13">
        <v>0</v>
      </c>
      <c r="F35" s="10">
        <f t="shared" si="4"/>
        <v>0</v>
      </c>
      <c r="G35" s="8">
        <v>0</v>
      </c>
      <c r="H35" s="9" t="e">
        <f t="shared" si="1"/>
        <v>#DIV/0!</v>
      </c>
      <c r="I35" s="6" t="e">
        <f t="shared" si="2"/>
        <v>#DIV/0!</v>
      </c>
      <c r="J35" s="11" t="e">
        <f t="shared" si="2"/>
        <v>#DIV/0!</v>
      </c>
      <c r="K35" s="29">
        <f>(D35*100)/$D$63</f>
        <v>0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7.8051337639801046E-3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5500</v>
      </c>
      <c r="F37" s="26">
        <f t="shared" ref="F37:G37" si="10">SUM(F38:F39)</f>
        <v>64500</v>
      </c>
      <c r="G37" s="48">
        <f t="shared" si="10"/>
        <v>5490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7.6490922814387532E-2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5495</v>
      </c>
      <c r="F39" s="32">
        <f t="shared" si="4"/>
        <v>14505</v>
      </c>
      <c r="G39" s="55">
        <v>5490</v>
      </c>
      <c r="H39" s="34">
        <f t="shared" si="1"/>
        <v>27.474999999999998</v>
      </c>
      <c r="I39" s="34">
        <f t="shared" si="2"/>
        <v>72.524999999999991</v>
      </c>
      <c r="J39" s="50">
        <f t="shared" si="2"/>
        <v>99.909008189262977</v>
      </c>
      <c r="K39" s="35">
        <f>(D39*100)/$D$63</f>
        <v>3.0596369125755016E-2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0.15298184562877506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6.1192738251510032E-2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534100</v>
      </c>
      <c r="E43" s="26">
        <f>SUM(E44:E46)</f>
        <v>218690.22</v>
      </c>
      <c r="F43" s="26">
        <f t="shared" ref="F43:G43" si="12">SUM(F44:F46)</f>
        <v>315409.78000000003</v>
      </c>
      <c r="G43" s="48">
        <f t="shared" si="12"/>
        <v>113650.22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294100</v>
      </c>
      <c r="E44" s="10">
        <v>0</v>
      </c>
      <c r="F44" s="5">
        <f t="shared" si="4"/>
        <v>294100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0.44991960799422748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113650.22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51.968588261514391</v>
      </c>
      <c r="K46" s="35">
        <f>(D46*100)/$D$63</f>
        <v>0.36715642950906019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1144000</v>
      </c>
      <c r="E47" s="26">
        <f>SUM(E48:E50)</f>
        <v>257103.87</v>
      </c>
      <c r="F47" s="26">
        <f t="shared" ref="F47:G47" si="13">SUM(F48:F50)</f>
        <v>886896.13</v>
      </c>
      <c r="G47" s="26">
        <f t="shared" si="13"/>
        <v>234812.38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1.2238547650302005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1.5298184562877507E-3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343000</v>
      </c>
      <c r="E50" s="33">
        <v>234866.37</v>
      </c>
      <c r="F50" s="32">
        <f t="shared" si="4"/>
        <v>108133.63</v>
      </c>
      <c r="G50" s="33">
        <v>234812.38</v>
      </c>
      <c r="H50" s="34">
        <f t="shared" si="1"/>
        <v>68.47416034985423</v>
      </c>
      <c r="I50" s="34">
        <f t="shared" si="2"/>
        <v>31.525839650145777</v>
      </c>
      <c r="J50" s="50">
        <f t="shared" si="2"/>
        <v>99.977012460319457</v>
      </c>
      <c r="K50" s="35">
        <f>(D50*100)/$D$63</f>
        <v>0.52472773050669852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80000</v>
      </c>
      <c r="E51" s="48">
        <f>SUM(E52:E53)</f>
        <v>0</v>
      </c>
      <c r="F51" s="48">
        <f>SUM(F52:F53)</f>
        <v>80000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0.12238547650302006</v>
      </c>
    </row>
    <row r="53" spans="1:11" ht="15" thickBot="1" x14ac:dyDescent="0.4">
      <c r="A53" s="174"/>
      <c r="B53" s="41" t="s">
        <v>40</v>
      </c>
      <c r="C53" s="30">
        <v>2700</v>
      </c>
      <c r="D53" s="39">
        <v>0</v>
      </c>
      <c r="E53" s="51">
        <v>0</v>
      </c>
      <c r="F53" s="51">
        <f t="shared" si="4"/>
        <v>0</v>
      </c>
      <c r="G53" s="51">
        <v>0</v>
      </c>
      <c r="H53" s="49" t="e">
        <f t="shared" si="1"/>
        <v>#DIV/0!</v>
      </c>
      <c r="I53" s="34" t="e">
        <f t="shared" si="2"/>
        <v>#DIV/0!</v>
      </c>
      <c r="J53" s="50" t="e">
        <f t="shared" si="2"/>
        <v>#DIV/0!</v>
      </c>
      <c r="K53" s="35">
        <f>(D53*100)/$D$63</f>
        <v>0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274000</v>
      </c>
      <c r="E54" s="48">
        <f>SUM(E55:E56)</f>
        <v>173421.78</v>
      </c>
      <c r="F54" s="48">
        <f>SUM(F55:F56)</f>
        <v>100578.22</v>
      </c>
      <c r="G54" s="48">
        <f>SUM(G55:G56)</f>
        <v>162710.29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0.15298184562877506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174000</v>
      </c>
      <c r="E56" s="51">
        <v>173421.78</v>
      </c>
      <c r="F56" s="51">
        <f t="shared" si="4"/>
        <v>578.22000000000116</v>
      </c>
      <c r="G56" s="31">
        <v>162710.29</v>
      </c>
      <c r="H56" s="34">
        <f t="shared" si="1"/>
        <v>99.66768965517241</v>
      </c>
      <c r="I56" s="34">
        <f t="shared" si="2"/>
        <v>0.33231034482758687</v>
      </c>
      <c r="J56" s="50">
        <f t="shared" si="2"/>
        <v>93.823445936260143</v>
      </c>
      <c r="K56" s="35">
        <f>(D56*100)/$D$63</f>
        <v>0.26618841139406862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4.8235175926752785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160623</v>
      </c>
      <c r="F60" s="26">
        <f t="shared" ref="F60:G60" si="15">SUM(F61:F62)</f>
        <v>119377</v>
      </c>
      <c r="G60" s="48">
        <f t="shared" si="15"/>
        <v>28862.989999999998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50000</v>
      </c>
      <c r="E61" s="19">
        <v>31208</v>
      </c>
      <c r="F61" s="5">
        <f t="shared" si="4"/>
        <v>18792</v>
      </c>
      <c r="G61" s="13">
        <v>26797.3</v>
      </c>
      <c r="H61" s="6">
        <f t="shared" si="1"/>
        <v>62.416000000000004</v>
      </c>
      <c r="I61" s="6">
        <f t="shared" si="2"/>
        <v>37.584000000000003</v>
      </c>
      <c r="J61" s="11">
        <f t="shared" si="2"/>
        <v>85.866764932068691</v>
      </c>
      <c r="K61" s="29">
        <f>(D61*100)/$D$63</f>
        <v>7.6490922814387532E-2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0.35185824494618267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65367233.340000004</v>
      </c>
      <c r="E63" s="128">
        <f>SUM(E9+E12,E15,E18,E21,E24,E28,E30,E33,E37,E40,E43,E47,E51,E54,E57+E60)</f>
        <v>60520664.959999993</v>
      </c>
      <c r="F63" s="128">
        <f>SUM(F9+F12,F15,F18,F21,F24,F28,F30,F33,F37,F40,F43,F47,F51,F54,F57+F60)</f>
        <v>4846568.3800000008</v>
      </c>
      <c r="G63" s="128">
        <f>SUM(G9+G12,G15,G18,G21,G24,G28,G30,G33,G37,G40,G43,G47,G51,G54,G57+G60)</f>
        <v>42025086.610000007</v>
      </c>
      <c r="H63" s="129">
        <f t="shared" si="1"/>
        <v>92.585630242615352</v>
      </c>
      <c r="I63" s="129">
        <f t="shared" si="2"/>
        <v>7.4143697573846259</v>
      </c>
      <c r="J63" s="129">
        <f t="shared" si="2"/>
        <v>69.439234743662695</v>
      </c>
      <c r="K63" s="130">
        <f>SUM(K9:K62)</f>
        <v>100</v>
      </c>
    </row>
    <row r="64" spans="1:11" x14ac:dyDescent="0.35">
      <c r="A64" s="167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971894.12</v>
      </c>
      <c r="H64" s="142"/>
      <c r="I64" s="134"/>
      <c r="J64" s="134"/>
      <c r="K64" s="135"/>
    </row>
    <row r="65" spans="1:11" ht="15" thickBot="1" x14ac:dyDescent="0.4">
      <c r="A65" s="168"/>
      <c r="B65" s="140" t="s">
        <v>69</v>
      </c>
      <c r="C65" s="149">
        <v>0</v>
      </c>
      <c r="D65" s="149">
        <v>0</v>
      </c>
      <c r="E65" s="137">
        <v>1609250</v>
      </c>
      <c r="F65" s="137">
        <v>0</v>
      </c>
      <c r="G65" s="137">
        <v>971894.12</v>
      </c>
      <c r="H65" s="49" t="e">
        <f t="shared" si="1"/>
        <v>#DIV/0!</v>
      </c>
      <c r="I65" s="34" t="e">
        <f t="shared" si="2"/>
        <v>#DIV/0!</v>
      </c>
      <c r="J65" s="50">
        <f t="shared" si="2"/>
        <v>60.39422836725182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971894.12</v>
      </c>
      <c r="H66" s="129" t="e">
        <f t="shared" si="1"/>
        <v>#DIV/0!</v>
      </c>
      <c r="I66" s="129" t="e">
        <f t="shared" si="2"/>
        <v>#DIV/0!</v>
      </c>
      <c r="J66" s="129">
        <f t="shared" si="2"/>
        <v>60.39422836725182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65367233.340000004</v>
      </c>
      <c r="E67" s="66">
        <f t="shared" si="16"/>
        <v>62129914.959999993</v>
      </c>
      <c r="F67" s="66">
        <f t="shared" si="16"/>
        <v>4846568.3800000008</v>
      </c>
      <c r="G67" s="66">
        <f t="shared" si="16"/>
        <v>42996980.730000004</v>
      </c>
      <c r="H67" s="67">
        <f t="shared" si="1"/>
        <v>95.047490593396418</v>
      </c>
      <c r="I67" s="67">
        <f t="shared" si="2"/>
        <v>7.4143697573846259</v>
      </c>
      <c r="J67" s="67">
        <f t="shared" si="2"/>
        <v>69.204956674545571</v>
      </c>
      <c r="K67" s="143">
        <f>SUM(K63+K66)</f>
        <v>100</v>
      </c>
    </row>
    <row r="68" spans="1:11" x14ac:dyDescent="0.35">
      <c r="A68" s="181" t="s">
        <v>77</v>
      </c>
      <c r="B68" s="181"/>
      <c r="C68" s="7"/>
    </row>
    <row r="69" spans="1:11" x14ac:dyDescent="0.35">
      <c r="A69" s="180" t="s">
        <v>48</v>
      </c>
      <c r="B69" s="180"/>
      <c r="C69" s="7"/>
      <c r="E69" t="s">
        <v>44</v>
      </c>
    </row>
    <row r="70" spans="1:11" x14ac:dyDescent="0.35">
      <c r="A70" s="182" t="s">
        <v>57</v>
      </c>
      <c r="B70" s="182"/>
    </row>
    <row r="71" spans="1:11" x14ac:dyDescent="0.35">
      <c r="A71" s="180" t="s">
        <v>68</v>
      </c>
      <c r="B71" s="180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A49" zoomScale="92" zoomScaleNormal="92" workbookViewId="0">
      <selection activeCell="C8" sqref="C8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69"/>
    </row>
    <row r="8" spans="1:11" ht="29.5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23736640.219999999</v>
      </c>
      <c r="F9" s="26">
        <f>SUM(F10:F11)</f>
        <v>25173359.780000001</v>
      </c>
      <c r="G9" s="26">
        <f>SUM(G10:G11)</f>
        <v>4679455.5599999996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(D10*100)/$D$62</f>
        <v>0.15705801440347639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23736640.219999999</v>
      </c>
      <c r="F11" s="32">
        <f>SUM(D11-E11)</f>
        <v>25073359.780000001</v>
      </c>
      <c r="G11" s="33">
        <v>4679455.5599999996</v>
      </c>
      <c r="H11" s="34">
        <f>SUM(E11/D11*100)</f>
        <v>48.630690883015774</v>
      </c>
      <c r="I11" s="34">
        <f>SUM(F11/D11*100)</f>
        <v>51.369309116984226</v>
      </c>
      <c r="J11" s="34">
        <f>SUM(G11/E11*100)</f>
        <v>19.714060274028114</v>
      </c>
      <c r="K11" s="35">
        <f t="shared" ref="K11:K60" si="0">(D11*100)/$D$62</f>
        <v>76.660016830336829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185794.15</v>
      </c>
      <c r="F12" s="26">
        <f t="shared" ref="F12:G12" si="1">SUM(F13:F14)</f>
        <v>919205.85</v>
      </c>
      <c r="G12" s="26">
        <f t="shared" si="1"/>
        <v>185266.15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185794.15</v>
      </c>
      <c r="F13" s="5">
        <f>SUM(D13-E13)</f>
        <v>919205.85</v>
      </c>
      <c r="G13" s="13">
        <v>185266.15</v>
      </c>
      <c r="H13" s="6">
        <f t="shared" ref="H13:H62" si="2">SUM(E13/D13*100)</f>
        <v>16.813950226244341</v>
      </c>
      <c r="I13" s="6">
        <f t="shared" ref="I13:J62" si="3">SUM(F13/D13*100)</f>
        <v>83.186049773755656</v>
      </c>
      <c r="J13" s="6">
        <f>SUM(G13/E13*100)</f>
        <v>99.715814518379617</v>
      </c>
      <c r="K13" s="29">
        <f t="shared" si="0"/>
        <v>1.7354910591584141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2"/>
        <v>#DIV/0!</v>
      </c>
      <c r="I14" s="34" t="e">
        <f t="shared" si="3"/>
        <v>#DIV/0!</v>
      </c>
      <c r="J14" s="34" t="e">
        <f>SUM(G14/E14*100)</f>
        <v>#DIV/0!</v>
      </c>
      <c r="K14" s="35">
        <f t="shared" si="0"/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94181.7</v>
      </c>
      <c r="F15" s="26">
        <f t="shared" ref="F15:G15" si="4">SUM(F16:F17)</f>
        <v>453320.3</v>
      </c>
      <c r="G15" s="26">
        <f t="shared" si="4"/>
        <v>94168.7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1" si="5">SUM(D16-E16)</f>
        <v>0</v>
      </c>
      <c r="G16" s="13">
        <v>0</v>
      </c>
      <c r="H16" s="6" t="e">
        <f t="shared" si="2"/>
        <v>#DIV/0!</v>
      </c>
      <c r="I16" s="6" t="e">
        <f t="shared" si="3"/>
        <v>#DIV/0!</v>
      </c>
      <c r="J16" s="6" t="e">
        <f t="shared" si="3"/>
        <v>#DIV/0!</v>
      </c>
      <c r="K16" s="29">
        <f t="shared" si="0"/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94181.7</v>
      </c>
      <c r="F17" s="32">
        <f t="shared" si="5"/>
        <v>453320.3</v>
      </c>
      <c r="G17" s="33">
        <v>94168.7</v>
      </c>
      <c r="H17" s="34">
        <f t="shared" si="2"/>
        <v>17.202074147674345</v>
      </c>
      <c r="I17" s="34">
        <f t="shared" si="3"/>
        <v>82.797925852325648</v>
      </c>
      <c r="J17" s="34">
        <f t="shared" si="3"/>
        <v>99.986196893876411</v>
      </c>
      <c r="K17" s="35">
        <f t="shared" si="0"/>
        <v>0.85989577001932127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1201520.94</v>
      </c>
      <c r="F18" s="26">
        <f t="shared" ref="F18:G18" si="6">SUM(F19:F20)</f>
        <v>4799271.0600000005</v>
      </c>
      <c r="G18" s="26">
        <f t="shared" si="6"/>
        <v>574283.99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735906.1</v>
      </c>
      <c r="F19" s="5">
        <f t="shared" si="5"/>
        <v>2647591.9</v>
      </c>
      <c r="G19" s="13">
        <v>396099.63</v>
      </c>
      <c r="H19" s="6">
        <f t="shared" si="2"/>
        <v>21.749860647176384</v>
      </c>
      <c r="I19" s="6">
        <f t="shared" si="3"/>
        <v>78.250139352823609</v>
      </c>
      <c r="J19" s="6">
        <f t="shared" si="3"/>
        <v>53.824751554580132</v>
      </c>
      <c r="K19" s="29">
        <f t="shared" si="0"/>
        <v>5.3140547761813357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2617294</v>
      </c>
      <c r="E20" s="33">
        <v>465614.84</v>
      </c>
      <c r="F20" s="32">
        <f t="shared" si="5"/>
        <v>2151679.16</v>
      </c>
      <c r="G20" s="33">
        <v>178184.36</v>
      </c>
      <c r="H20" s="34">
        <f t="shared" si="2"/>
        <v>17.789932655635937</v>
      </c>
      <c r="I20" s="34">
        <f t="shared" si="3"/>
        <v>82.210067344364063</v>
      </c>
      <c r="J20" s="34">
        <f t="shared" si="3"/>
        <v>38.268617039783351</v>
      </c>
      <c r="K20" s="35">
        <f t="shared" si="0"/>
        <v>4.1106699875013231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42586.09</v>
      </c>
      <c r="F21" s="26">
        <f t="shared" ref="F21:G21" si="7">SUM(F22:F23)</f>
        <v>777413.90999999992</v>
      </c>
      <c r="G21" s="48">
        <f t="shared" si="7"/>
        <v>10685.22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31385</v>
      </c>
      <c r="F22" s="5">
        <f t="shared" si="5"/>
        <v>388615</v>
      </c>
      <c r="G22" s="13">
        <v>10154.58</v>
      </c>
      <c r="H22" s="6">
        <f t="shared" si="2"/>
        <v>7.4726190476190473</v>
      </c>
      <c r="I22" s="6">
        <f t="shared" si="3"/>
        <v>92.527380952380952</v>
      </c>
      <c r="J22" s="11">
        <f t="shared" si="3"/>
        <v>32.354882905846743</v>
      </c>
      <c r="K22" s="29">
        <f t="shared" si="0"/>
        <v>0.65964366049460077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400000</v>
      </c>
      <c r="E23" s="33">
        <v>11201.09</v>
      </c>
      <c r="F23" s="32">
        <f t="shared" si="5"/>
        <v>388798.91</v>
      </c>
      <c r="G23" s="33">
        <v>530.64</v>
      </c>
      <c r="H23" s="49">
        <f t="shared" si="2"/>
        <v>2.8002724999999997</v>
      </c>
      <c r="I23" s="34">
        <f t="shared" si="3"/>
        <v>97.199727499999995</v>
      </c>
      <c r="J23" s="50">
        <f t="shared" si="3"/>
        <v>4.737396092701692</v>
      </c>
      <c r="K23" s="35">
        <f t="shared" si="0"/>
        <v>0.62823205761390555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20178.900000000001</v>
      </c>
      <c r="F24" s="26">
        <f t="shared" ref="F24:G24" si="8">SUM(F25:F27)</f>
        <v>281650.09999999998</v>
      </c>
      <c r="G24" s="48">
        <f t="shared" si="8"/>
        <v>12233.73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20178.900000000001</v>
      </c>
      <c r="F25" s="5">
        <f t="shared" si="5"/>
        <v>279821.09999999998</v>
      </c>
      <c r="G25" s="13">
        <v>12233.73</v>
      </c>
      <c r="H25" s="9">
        <f t="shared" si="2"/>
        <v>6.7263000000000002</v>
      </c>
      <c r="I25" s="6">
        <f t="shared" si="3"/>
        <v>93.273699999999991</v>
      </c>
      <c r="J25" s="11">
        <f t="shared" si="3"/>
        <v>60.626347323194018</v>
      </c>
      <c r="K25" s="29">
        <f t="shared" si="0"/>
        <v>0.47117404321042916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5"/>
        <v>1429</v>
      </c>
      <c r="G26" s="13">
        <v>0</v>
      </c>
      <c r="H26" s="9">
        <f t="shared" si="2"/>
        <v>0</v>
      </c>
      <c r="I26" s="6">
        <f t="shared" si="3"/>
        <v>100</v>
      </c>
      <c r="J26" s="11" t="e">
        <f t="shared" si="3"/>
        <v>#DIV/0!</v>
      </c>
      <c r="K26" s="29">
        <f t="shared" si="0"/>
        <v>2.2443590258256776E-3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5"/>
        <v>400</v>
      </c>
      <c r="G27" s="33">
        <v>0</v>
      </c>
      <c r="H27" s="49">
        <f t="shared" si="2"/>
        <v>0</v>
      </c>
      <c r="I27" s="34">
        <f t="shared" si="3"/>
        <v>100</v>
      </c>
      <c r="J27" s="50" t="e">
        <f t="shared" si="3"/>
        <v>#DIV/0!</v>
      </c>
      <c r="K27" s="35">
        <f t="shared" si="0"/>
        <v>6.2823205761390556E-4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5"/>
        <v>95849.77</v>
      </c>
      <c r="G28" s="26">
        <f t="shared" ref="G28" si="9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5"/>
        <v>95849.77</v>
      </c>
      <c r="G29" s="53">
        <v>4140.22</v>
      </c>
      <c r="H29" s="49">
        <f t="shared" si="2"/>
        <v>4.1502299999999996</v>
      </c>
      <c r="I29" s="34">
        <f t="shared" si="3"/>
        <v>95.849770000000007</v>
      </c>
      <c r="J29" s="50">
        <f t="shared" si="3"/>
        <v>99.758808547960015</v>
      </c>
      <c r="K29" s="35">
        <f t="shared" si="0"/>
        <v>0.15705801440347639</v>
      </c>
    </row>
    <row r="30" spans="1:11" x14ac:dyDescent="0.35">
      <c r="A30" s="167">
        <v>122</v>
      </c>
      <c r="B30" s="25" t="s">
        <v>8</v>
      </c>
      <c r="C30" s="36">
        <f>SUM(C31)</f>
        <v>100000</v>
      </c>
      <c r="D30" s="48">
        <f>SUM(D31)</f>
        <v>300000</v>
      </c>
      <c r="E30" s="48">
        <f>SUM(E31)</f>
        <v>59090.06</v>
      </c>
      <c r="F30" s="54">
        <f t="shared" si="5"/>
        <v>240909.94</v>
      </c>
      <c r="G30" s="48">
        <f t="shared" ref="G30" si="10">SUM(G31)</f>
        <v>263.2</v>
      </c>
      <c r="H30" s="27"/>
      <c r="I30" s="27"/>
      <c r="J30" s="27"/>
      <c r="K30" s="37"/>
    </row>
    <row r="31" spans="1:11" ht="15" thickBot="1" x14ac:dyDescent="0.4">
      <c r="A31" s="169"/>
      <c r="B31" s="41" t="s">
        <v>38</v>
      </c>
      <c r="C31" s="30">
        <v>100000</v>
      </c>
      <c r="D31" s="30">
        <v>300000</v>
      </c>
      <c r="E31" s="51">
        <v>59090.06</v>
      </c>
      <c r="F31" s="32">
        <f>SUM(D31-E31)</f>
        <v>240909.94</v>
      </c>
      <c r="G31" s="55">
        <v>263.2</v>
      </c>
      <c r="H31" s="34">
        <f t="shared" si="2"/>
        <v>19.696686666666665</v>
      </c>
      <c r="I31" s="34">
        <f t="shared" si="3"/>
        <v>80.303313333333335</v>
      </c>
      <c r="J31" s="50">
        <f t="shared" si="3"/>
        <v>0.44542178498380269</v>
      </c>
      <c r="K31" s="35">
        <f t="shared" si="0"/>
        <v>0.47117404321042916</v>
      </c>
    </row>
    <row r="32" spans="1:11" x14ac:dyDescent="0.35">
      <c r="A32" s="172" t="s">
        <v>32</v>
      </c>
      <c r="B32" s="25" t="s">
        <v>9</v>
      </c>
      <c r="C32" s="48">
        <f>SUM(C33:C35)</f>
        <v>141917</v>
      </c>
      <c r="D32" s="48">
        <f>SUM(D33:D35)</f>
        <v>141917</v>
      </c>
      <c r="E32" s="48">
        <f>SUM(E33:E35)</f>
        <v>218</v>
      </c>
      <c r="F32" s="48">
        <f t="shared" ref="F32:G32" si="11">SUM(F33:F35)</f>
        <v>141699</v>
      </c>
      <c r="G32" s="48">
        <f t="shared" si="11"/>
        <v>207.6</v>
      </c>
      <c r="H32" s="27"/>
      <c r="I32" s="27"/>
      <c r="J32" s="27"/>
      <c r="K32" s="37"/>
    </row>
    <row r="33" spans="1:11" x14ac:dyDescent="0.35">
      <c r="A33" s="173"/>
      <c r="B33" s="3" t="s">
        <v>38</v>
      </c>
      <c r="C33" s="4">
        <v>100000</v>
      </c>
      <c r="D33" s="4">
        <v>100000</v>
      </c>
      <c r="E33" s="13">
        <v>218</v>
      </c>
      <c r="F33" s="5">
        <f t="shared" si="5"/>
        <v>99782</v>
      </c>
      <c r="G33" s="8">
        <v>207.6</v>
      </c>
      <c r="H33" s="9">
        <f t="shared" si="2"/>
        <v>0.218</v>
      </c>
      <c r="I33" s="6">
        <f t="shared" si="3"/>
        <v>99.782000000000011</v>
      </c>
      <c r="J33" s="11">
        <f t="shared" si="3"/>
        <v>95.22935779816514</v>
      </c>
      <c r="K33" s="29">
        <f t="shared" si="0"/>
        <v>0.15705801440347639</v>
      </c>
    </row>
    <row r="34" spans="1:11" x14ac:dyDescent="0.35">
      <c r="A34" s="173"/>
      <c r="B34" s="3" t="s">
        <v>39</v>
      </c>
      <c r="C34" s="4">
        <v>36815</v>
      </c>
      <c r="D34" s="4">
        <v>36815</v>
      </c>
      <c r="E34" s="13">
        <v>0</v>
      </c>
      <c r="F34" s="5">
        <f t="shared" si="5"/>
        <v>36815</v>
      </c>
      <c r="G34" s="8">
        <v>0</v>
      </c>
      <c r="H34" s="9">
        <f t="shared" si="2"/>
        <v>0</v>
      </c>
      <c r="I34" s="6">
        <f t="shared" si="3"/>
        <v>100</v>
      </c>
      <c r="J34" s="11" t="e">
        <f t="shared" si="3"/>
        <v>#DIV/0!</v>
      </c>
      <c r="K34" s="29">
        <f t="shared" si="0"/>
        <v>5.782090800263983E-2</v>
      </c>
    </row>
    <row r="35" spans="1:11" ht="15" thickBot="1" x14ac:dyDescent="0.4">
      <c r="A35" s="174"/>
      <c r="B35" s="41" t="s">
        <v>35</v>
      </c>
      <c r="C35" s="30">
        <v>5102</v>
      </c>
      <c r="D35" s="39">
        <v>5102</v>
      </c>
      <c r="E35" s="33">
        <v>0</v>
      </c>
      <c r="F35" s="51">
        <f>SUM(D35-E35)</f>
        <v>5102</v>
      </c>
      <c r="G35" s="55">
        <v>0</v>
      </c>
      <c r="H35" s="49">
        <f t="shared" si="2"/>
        <v>0</v>
      </c>
      <c r="I35" s="34">
        <f t="shared" si="3"/>
        <v>100</v>
      </c>
      <c r="J35" s="50" t="e">
        <f t="shared" si="3"/>
        <v>#DIV/0!</v>
      </c>
      <c r="K35" s="35">
        <f t="shared" si="0"/>
        <v>8.0130998948653651E-3</v>
      </c>
    </row>
    <row r="36" spans="1:11" x14ac:dyDescent="0.35">
      <c r="A36" s="167">
        <v>121</v>
      </c>
      <c r="B36" s="25" t="s">
        <v>10</v>
      </c>
      <c r="C36" s="56">
        <f>SUM(C37:C38)</f>
        <v>70000</v>
      </c>
      <c r="D36" s="26">
        <f>SUM(D37:D38)</f>
        <v>70000</v>
      </c>
      <c r="E36" s="26">
        <f>SUM(E37:E38)</f>
        <v>10</v>
      </c>
      <c r="F36" s="26">
        <f t="shared" ref="F36:G36" si="12">SUM(F37:F38)</f>
        <v>69990</v>
      </c>
      <c r="G36" s="48">
        <f t="shared" si="12"/>
        <v>0</v>
      </c>
      <c r="H36" s="27"/>
      <c r="I36" s="27"/>
      <c r="J36" s="27"/>
      <c r="K36" s="37"/>
    </row>
    <row r="37" spans="1:11" x14ac:dyDescent="0.35">
      <c r="A37" s="168"/>
      <c r="B37" s="3" t="s">
        <v>38</v>
      </c>
      <c r="C37" s="4">
        <v>50000</v>
      </c>
      <c r="D37" s="4">
        <v>50000</v>
      </c>
      <c r="E37" s="10">
        <v>5</v>
      </c>
      <c r="F37" s="5">
        <f t="shared" si="5"/>
        <v>49995</v>
      </c>
      <c r="G37" s="8">
        <v>0</v>
      </c>
      <c r="H37" s="9">
        <f t="shared" si="2"/>
        <v>0.01</v>
      </c>
      <c r="I37" s="6">
        <f t="shared" si="3"/>
        <v>99.99</v>
      </c>
      <c r="J37" s="11">
        <f t="shared" si="3"/>
        <v>0</v>
      </c>
      <c r="K37" s="29">
        <f t="shared" si="0"/>
        <v>7.8529007201738193E-2</v>
      </c>
    </row>
    <row r="38" spans="1:11" ht="15" thickBot="1" x14ac:dyDescent="0.4">
      <c r="A38" s="169"/>
      <c r="B38" s="41" t="s">
        <v>39</v>
      </c>
      <c r="C38" s="30">
        <v>20000</v>
      </c>
      <c r="D38" s="30">
        <v>20000</v>
      </c>
      <c r="E38" s="32">
        <v>5</v>
      </c>
      <c r="F38" s="32">
        <f t="shared" si="5"/>
        <v>19995</v>
      </c>
      <c r="G38" s="55">
        <v>0</v>
      </c>
      <c r="H38" s="34">
        <f t="shared" si="2"/>
        <v>2.5000000000000001E-2</v>
      </c>
      <c r="I38" s="34">
        <f t="shared" si="3"/>
        <v>99.975000000000009</v>
      </c>
      <c r="J38" s="50">
        <f t="shared" si="3"/>
        <v>0</v>
      </c>
      <c r="K38" s="35">
        <f t="shared" si="0"/>
        <v>3.1411602880695277E-2</v>
      </c>
    </row>
    <row r="39" spans="1:11" x14ac:dyDescent="0.35">
      <c r="A39" s="167">
        <v>669</v>
      </c>
      <c r="B39" s="25" t="s">
        <v>11</v>
      </c>
      <c r="C39" s="56">
        <f>SUM(C40:C41)</f>
        <v>140000</v>
      </c>
      <c r="D39" s="26">
        <f>SUM(D40:D41)</f>
        <v>140000</v>
      </c>
      <c r="E39" s="26">
        <f>SUM(E40:E41)</f>
        <v>5</v>
      </c>
      <c r="F39" s="26">
        <f t="shared" ref="F39:G39" si="13">SUM(F40:F41)</f>
        <v>139995</v>
      </c>
      <c r="G39" s="48">
        <f t="shared" si="13"/>
        <v>0</v>
      </c>
      <c r="H39" s="27"/>
      <c r="I39" s="27"/>
      <c r="J39" s="27"/>
      <c r="K39" s="37"/>
    </row>
    <row r="40" spans="1:11" x14ac:dyDescent="0.35">
      <c r="A40" s="168"/>
      <c r="B40" s="3" t="s">
        <v>38</v>
      </c>
      <c r="C40" s="4">
        <v>100000</v>
      </c>
      <c r="D40" s="4">
        <v>100000</v>
      </c>
      <c r="E40" s="10">
        <v>0</v>
      </c>
      <c r="F40" s="5">
        <f t="shared" si="5"/>
        <v>100000</v>
      </c>
      <c r="G40" s="8">
        <v>0</v>
      </c>
      <c r="H40" s="9">
        <f t="shared" si="2"/>
        <v>0</v>
      </c>
      <c r="I40" s="6">
        <f t="shared" si="3"/>
        <v>100</v>
      </c>
      <c r="J40" s="11" t="e">
        <f t="shared" si="3"/>
        <v>#DIV/0!</v>
      </c>
      <c r="K40" s="29">
        <f t="shared" si="0"/>
        <v>0.15705801440347639</v>
      </c>
    </row>
    <row r="41" spans="1:11" ht="15" thickBot="1" x14ac:dyDescent="0.4">
      <c r="A41" s="169"/>
      <c r="B41" s="41" t="s">
        <v>40</v>
      </c>
      <c r="C41" s="30">
        <v>40000</v>
      </c>
      <c r="D41" s="30">
        <v>40000</v>
      </c>
      <c r="E41" s="32">
        <v>5</v>
      </c>
      <c r="F41" s="32">
        <f t="shared" si="5"/>
        <v>39995</v>
      </c>
      <c r="G41" s="55">
        <v>0</v>
      </c>
      <c r="H41" s="34">
        <f t="shared" si="2"/>
        <v>1.2500000000000001E-2</v>
      </c>
      <c r="I41" s="34">
        <f t="shared" si="3"/>
        <v>99.987499999999997</v>
      </c>
      <c r="J41" s="50">
        <f t="shared" si="3"/>
        <v>0</v>
      </c>
      <c r="K41" s="35">
        <f t="shared" si="0"/>
        <v>6.2823205761390555E-2</v>
      </c>
    </row>
    <row r="42" spans="1:11" x14ac:dyDescent="0.35">
      <c r="A42" s="167">
        <v>86</v>
      </c>
      <c r="B42" s="25" t="s">
        <v>12</v>
      </c>
      <c r="C42" s="48">
        <f>SUM(C43:C45)</f>
        <v>750000</v>
      </c>
      <c r="D42" s="57">
        <f>SUM(D43:D45)</f>
        <v>730000</v>
      </c>
      <c r="E42" s="26">
        <f>SUM(E43:E45)</f>
        <v>29820</v>
      </c>
      <c r="F42" s="26">
        <f t="shared" ref="F42:G42" si="14">SUM(F43:F45)</f>
        <v>700180</v>
      </c>
      <c r="G42" s="48">
        <f t="shared" si="14"/>
        <v>8550</v>
      </c>
      <c r="H42" s="27"/>
      <c r="I42" s="27"/>
      <c r="J42" s="27"/>
      <c r="K42" s="37"/>
    </row>
    <row r="43" spans="1:11" x14ac:dyDescent="0.35">
      <c r="A43" s="168"/>
      <c r="B43" s="3" t="s">
        <v>38</v>
      </c>
      <c r="C43" s="4">
        <v>700000</v>
      </c>
      <c r="D43" s="4">
        <v>600000</v>
      </c>
      <c r="E43" s="10">
        <v>0</v>
      </c>
      <c r="F43" s="5">
        <f t="shared" si="5"/>
        <v>600000</v>
      </c>
      <c r="G43" s="10">
        <v>0</v>
      </c>
      <c r="H43" s="9">
        <f t="shared" si="2"/>
        <v>0</v>
      </c>
      <c r="I43" s="6">
        <f t="shared" si="3"/>
        <v>100</v>
      </c>
      <c r="J43" s="11" t="e">
        <f t="shared" si="3"/>
        <v>#DIV/0!</v>
      </c>
      <c r="K43" s="29">
        <f t="shared" si="0"/>
        <v>0.94234808642085832</v>
      </c>
    </row>
    <row r="44" spans="1:11" x14ac:dyDescent="0.35">
      <c r="A44" s="168"/>
      <c r="B44" s="3" t="s">
        <v>35</v>
      </c>
      <c r="C44" s="12">
        <v>0</v>
      </c>
      <c r="D44" s="12">
        <v>0</v>
      </c>
      <c r="E44" s="10">
        <v>0</v>
      </c>
      <c r="F44" s="10">
        <f t="shared" si="5"/>
        <v>0</v>
      </c>
      <c r="G44" s="10">
        <v>0</v>
      </c>
      <c r="H44" s="6" t="e">
        <f t="shared" si="2"/>
        <v>#DIV/0!</v>
      </c>
      <c r="I44" s="6" t="e">
        <f t="shared" si="3"/>
        <v>#DIV/0!</v>
      </c>
      <c r="J44" s="11" t="e">
        <f t="shared" si="3"/>
        <v>#DIV/0!</v>
      </c>
      <c r="K44" s="29">
        <f t="shared" si="0"/>
        <v>0</v>
      </c>
    </row>
    <row r="45" spans="1:11" ht="15" thickBot="1" x14ac:dyDescent="0.4">
      <c r="A45" s="169"/>
      <c r="B45" s="41" t="s">
        <v>40</v>
      </c>
      <c r="C45" s="30">
        <v>50000</v>
      </c>
      <c r="D45" s="30">
        <v>130000</v>
      </c>
      <c r="E45" s="32">
        <v>29820</v>
      </c>
      <c r="F45" s="32">
        <f t="shared" si="5"/>
        <v>100180</v>
      </c>
      <c r="G45" s="51">
        <v>8550</v>
      </c>
      <c r="H45" s="34">
        <f t="shared" si="2"/>
        <v>22.938461538461539</v>
      </c>
      <c r="I45" s="34">
        <f t="shared" si="3"/>
        <v>77.061538461538461</v>
      </c>
      <c r="J45" s="50">
        <f t="shared" si="3"/>
        <v>28.672032193158952</v>
      </c>
      <c r="K45" s="35">
        <f t="shared" si="0"/>
        <v>0.2041754187245193</v>
      </c>
    </row>
    <row r="46" spans="1:11" x14ac:dyDescent="0.35">
      <c r="A46" s="167">
        <v>85</v>
      </c>
      <c r="B46" s="25" t="s">
        <v>13</v>
      </c>
      <c r="C46" s="36">
        <f>SUM(C47:C49)</f>
        <v>751000</v>
      </c>
      <c r="D46" s="26">
        <f>SUM(D47:D49)</f>
        <v>1051000</v>
      </c>
      <c r="E46" s="26">
        <f>SUM(E47:E49)</f>
        <v>35240</v>
      </c>
      <c r="F46" s="26">
        <f t="shared" ref="F46:G46" si="15">SUM(F47:F49)</f>
        <v>1015760</v>
      </c>
      <c r="G46" s="26">
        <f t="shared" si="15"/>
        <v>18314.75</v>
      </c>
      <c r="H46" s="27"/>
      <c r="I46" s="27"/>
      <c r="J46" s="27"/>
      <c r="K46" s="37"/>
    </row>
    <row r="47" spans="1:11" x14ac:dyDescent="0.35">
      <c r="A47" s="168"/>
      <c r="B47" s="3" t="s">
        <v>38</v>
      </c>
      <c r="C47" s="4">
        <v>500000</v>
      </c>
      <c r="D47" s="4">
        <v>800000</v>
      </c>
      <c r="E47" s="13">
        <v>0</v>
      </c>
      <c r="F47" s="5">
        <f t="shared" si="5"/>
        <v>800000</v>
      </c>
      <c r="G47" s="13">
        <v>0</v>
      </c>
      <c r="H47" s="9">
        <f t="shared" si="2"/>
        <v>0</v>
      </c>
      <c r="I47" s="6">
        <f t="shared" si="3"/>
        <v>100</v>
      </c>
      <c r="J47" s="11" t="e">
        <f t="shared" si="3"/>
        <v>#DIV/0!</v>
      </c>
      <c r="K47" s="29">
        <f t="shared" si="0"/>
        <v>1.2564641152278111</v>
      </c>
    </row>
    <row r="48" spans="1:11" x14ac:dyDescent="0.35">
      <c r="A48" s="168"/>
      <c r="B48" s="3" t="s">
        <v>35</v>
      </c>
      <c r="C48" s="4">
        <v>1000</v>
      </c>
      <c r="D48" s="4">
        <v>1000</v>
      </c>
      <c r="E48" s="13">
        <v>0</v>
      </c>
      <c r="F48" s="5">
        <f t="shared" si="5"/>
        <v>1000</v>
      </c>
      <c r="G48" s="13">
        <v>0</v>
      </c>
      <c r="H48" s="9">
        <f t="shared" si="2"/>
        <v>0</v>
      </c>
      <c r="I48" s="6">
        <f t="shared" si="3"/>
        <v>100</v>
      </c>
      <c r="J48" s="11" t="e">
        <f t="shared" si="3"/>
        <v>#DIV/0!</v>
      </c>
      <c r="K48" s="29">
        <f t="shared" si="0"/>
        <v>1.570580144034764E-3</v>
      </c>
    </row>
    <row r="49" spans="1:11" ht="15" thickBot="1" x14ac:dyDescent="0.4">
      <c r="A49" s="169"/>
      <c r="B49" s="41" t="s">
        <v>40</v>
      </c>
      <c r="C49" s="30">
        <v>250000</v>
      </c>
      <c r="D49" s="30">
        <v>250000</v>
      </c>
      <c r="E49" s="33">
        <v>35240</v>
      </c>
      <c r="F49" s="32">
        <f t="shared" si="5"/>
        <v>214760</v>
      </c>
      <c r="G49" s="33">
        <v>18314.75</v>
      </c>
      <c r="H49" s="34">
        <f t="shared" si="2"/>
        <v>14.096</v>
      </c>
      <c r="I49" s="34">
        <f t="shared" si="3"/>
        <v>85.903999999999996</v>
      </c>
      <c r="J49" s="50">
        <f t="shared" si="3"/>
        <v>51.971481271282642</v>
      </c>
      <c r="K49" s="35">
        <f t="shared" si="0"/>
        <v>0.39264503600869094</v>
      </c>
    </row>
    <row r="50" spans="1:11" x14ac:dyDescent="0.35">
      <c r="A50" s="172" t="s">
        <v>33</v>
      </c>
      <c r="B50" s="25" t="s">
        <v>14</v>
      </c>
      <c r="C50" s="36">
        <f>SUM(C51:C52)</f>
        <v>1632700</v>
      </c>
      <c r="D50" s="48">
        <f>SUM(D51:D52)</f>
        <v>1282700</v>
      </c>
      <c r="E50" s="48">
        <f>SUM(E51:E52)</f>
        <v>0</v>
      </c>
      <c r="F50" s="48">
        <f>SUM(F51:F52)</f>
        <v>1282700</v>
      </c>
      <c r="G50" s="48">
        <f>SUM(G51:G52)</f>
        <v>0</v>
      </c>
      <c r="H50" s="27"/>
      <c r="I50" s="27"/>
      <c r="J50" s="27"/>
      <c r="K50" s="37"/>
    </row>
    <row r="51" spans="1:11" x14ac:dyDescent="0.35">
      <c r="A51" s="173"/>
      <c r="B51" s="3" t="s">
        <v>38</v>
      </c>
      <c r="C51" s="4">
        <v>1630000</v>
      </c>
      <c r="D51" s="4">
        <v>1280000</v>
      </c>
      <c r="E51" s="10">
        <v>0</v>
      </c>
      <c r="F51" s="10">
        <f t="shared" si="5"/>
        <v>1280000</v>
      </c>
      <c r="G51" s="10">
        <v>0</v>
      </c>
      <c r="H51" s="9">
        <f t="shared" si="2"/>
        <v>0</v>
      </c>
      <c r="I51" s="6">
        <f t="shared" si="3"/>
        <v>100</v>
      </c>
      <c r="J51" s="11" t="e">
        <f t="shared" si="3"/>
        <v>#DIV/0!</v>
      </c>
      <c r="K51" s="29">
        <f t="shared" si="0"/>
        <v>2.0103425843644978</v>
      </c>
    </row>
    <row r="52" spans="1:11" ht="15" thickBot="1" x14ac:dyDescent="0.4">
      <c r="A52" s="174"/>
      <c r="B52" s="41" t="s">
        <v>40</v>
      </c>
      <c r="C52" s="30">
        <v>2700</v>
      </c>
      <c r="D52" s="30">
        <v>2700</v>
      </c>
      <c r="E52" s="51">
        <v>0</v>
      </c>
      <c r="F52" s="51">
        <f t="shared" si="5"/>
        <v>2700</v>
      </c>
      <c r="G52" s="51">
        <v>0</v>
      </c>
      <c r="H52" s="49">
        <f t="shared" si="2"/>
        <v>0</v>
      </c>
      <c r="I52" s="34">
        <f t="shared" si="3"/>
        <v>100</v>
      </c>
      <c r="J52" s="50" t="e">
        <f t="shared" si="3"/>
        <v>#DIV/0!</v>
      </c>
      <c r="K52" s="35">
        <f t="shared" si="0"/>
        <v>4.2405663888938627E-3</v>
      </c>
    </row>
    <row r="53" spans="1:11" x14ac:dyDescent="0.35">
      <c r="A53" s="167">
        <v>123</v>
      </c>
      <c r="B53" s="25" t="s">
        <v>15</v>
      </c>
      <c r="C53" s="26">
        <f>SUM(C54:C55)</f>
        <v>1550000</v>
      </c>
      <c r="D53" s="26">
        <f>SUM(D54:D55)</f>
        <v>870000</v>
      </c>
      <c r="E53" s="48">
        <f>SUM(E54:E55)</f>
        <v>1</v>
      </c>
      <c r="F53" s="48">
        <f>SUM(F54:F55)</f>
        <v>869999</v>
      </c>
      <c r="G53" s="48">
        <f>SUM(G54:G55)</f>
        <v>0</v>
      </c>
      <c r="H53" s="27"/>
      <c r="I53" s="27"/>
      <c r="J53" s="27"/>
      <c r="K53" s="37"/>
    </row>
    <row r="54" spans="1:11" x14ac:dyDescent="0.35">
      <c r="A54" s="168"/>
      <c r="B54" s="3" t="s">
        <v>38</v>
      </c>
      <c r="C54" s="4">
        <v>950000</v>
      </c>
      <c r="D54" s="4">
        <v>700000</v>
      </c>
      <c r="E54" s="10">
        <v>0</v>
      </c>
      <c r="F54" s="10">
        <f t="shared" si="5"/>
        <v>700000</v>
      </c>
      <c r="G54" s="14">
        <v>0</v>
      </c>
      <c r="H54" s="9">
        <f t="shared" si="2"/>
        <v>0</v>
      </c>
      <c r="I54" s="6">
        <f t="shared" si="3"/>
        <v>100</v>
      </c>
      <c r="J54" s="11" t="e">
        <f t="shared" si="3"/>
        <v>#DIV/0!</v>
      </c>
      <c r="K54" s="29">
        <f t="shared" si="0"/>
        <v>1.0994061008243348</v>
      </c>
    </row>
    <row r="55" spans="1:11" ht="15" thickBot="1" x14ac:dyDescent="0.4">
      <c r="A55" s="169"/>
      <c r="B55" s="41" t="s">
        <v>40</v>
      </c>
      <c r="C55" s="30">
        <v>600000</v>
      </c>
      <c r="D55" s="30">
        <v>170000</v>
      </c>
      <c r="E55" s="51">
        <v>1</v>
      </c>
      <c r="F55" s="51">
        <f t="shared" si="5"/>
        <v>169999</v>
      </c>
      <c r="G55" s="31">
        <v>0</v>
      </c>
      <c r="H55" s="34">
        <f t="shared" si="2"/>
        <v>5.8823529411764712E-4</v>
      </c>
      <c r="I55" s="34">
        <f t="shared" si="3"/>
        <v>99.999411764705883</v>
      </c>
      <c r="J55" s="50">
        <f t="shared" si="3"/>
        <v>0</v>
      </c>
      <c r="K55" s="35">
        <f t="shared" si="0"/>
        <v>0.26699862448590983</v>
      </c>
    </row>
    <row r="56" spans="1:11" x14ac:dyDescent="0.35">
      <c r="A56" s="167">
        <v>117</v>
      </c>
      <c r="B56" s="59" t="s">
        <v>16</v>
      </c>
      <c r="C56" s="26">
        <f>SUM(C57:C58)</f>
        <v>1170000</v>
      </c>
      <c r="D56" s="48">
        <f>SUM(D57:D58)</f>
        <v>1170000</v>
      </c>
      <c r="E56" s="48">
        <f>SUM(E57:E58)</f>
        <v>475300</v>
      </c>
      <c r="F56" s="48">
        <f t="shared" ref="F56:G56" si="16">SUM(F57:F58)</f>
        <v>694700</v>
      </c>
      <c r="G56" s="48">
        <f t="shared" si="16"/>
        <v>0</v>
      </c>
      <c r="H56" s="27"/>
      <c r="I56" s="27"/>
      <c r="J56" s="27"/>
      <c r="K56" s="37"/>
    </row>
    <row r="57" spans="1:11" x14ac:dyDescent="0.35">
      <c r="A57" s="168"/>
      <c r="B57" s="58" t="s">
        <v>35</v>
      </c>
      <c r="C57" s="18">
        <v>0</v>
      </c>
      <c r="D57" s="20">
        <v>0</v>
      </c>
      <c r="E57" s="23">
        <v>0</v>
      </c>
      <c r="F57" s="10">
        <f t="shared" si="5"/>
        <v>0</v>
      </c>
      <c r="G57" s="23">
        <v>0</v>
      </c>
      <c r="H57" s="6" t="e">
        <f t="shared" si="2"/>
        <v>#DIV/0!</v>
      </c>
      <c r="I57" s="6" t="e">
        <f t="shared" si="3"/>
        <v>#DIV/0!</v>
      </c>
      <c r="J57" s="11" t="e">
        <f t="shared" si="3"/>
        <v>#DIV/0!</v>
      </c>
      <c r="K57" s="29">
        <f t="shared" si="0"/>
        <v>0</v>
      </c>
    </row>
    <row r="58" spans="1:11" ht="15" thickBot="1" x14ac:dyDescent="0.4">
      <c r="A58" s="169"/>
      <c r="B58" s="60" t="s">
        <v>38</v>
      </c>
      <c r="C58" s="30">
        <v>1170000</v>
      </c>
      <c r="D58" s="30">
        <v>1170000</v>
      </c>
      <c r="E58" s="51">
        <v>475300</v>
      </c>
      <c r="F58" s="32">
        <f t="shared" si="5"/>
        <v>694700</v>
      </c>
      <c r="G58" s="51">
        <v>0</v>
      </c>
      <c r="H58" s="49">
        <f t="shared" si="2"/>
        <v>40.623931623931625</v>
      </c>
      <c r="I58" s="61">
        <f t="shared" si="3"/>
        <v>59.376068376068382</v>
      </c>
      <c r="J58" s="50">
        <f t="shared" si="3"/>
        <v>0</v>
      </c>
      <c r="K58" s="35">
        <f t="shared" si="0"/>
        <v>1.8375787685206737</v>
      </c>
    </row>
    <row r="59" spans="1:11" x14ac:dyDescent="0.35">
      <c r="A59" s="167">
        <v>750</v>
      </c>
      <c r="B59" s="25" t="s">
        <v>34</v>
      </c>
      <c r="C59" s="56">
        <f>SUM(C60:C61)</f>
        <v>130000</v>
      </c>
      <c r="D59" s="57">
        <f>SUM(D60:D61)</f>
        <v>130000</v>
      </c>
      <c r="E59" s="26">
        <f>SUM(E60:E61)</f>
        <v>4462.9400000000005</v>
      </c>
      <c r="F59" s="26">
        <f t="shared" ref="F59:G59" si="17">SUM(F60:F61)</f>
        <v>125537.06</v>
      </c>
      <c r="G59" s="48">
        <f t="shared" si="17"/>
        <v>2202.89</v>
      </c>
      <c r="H59" s="62"/>
      <c r="I59" s="62"/>
      <c r="J59" s="63"/>
      <c r="K59" s="37"/>
    </row>
    <row r="60" spans="1:11" x14ac:dyDescent="0.35">
      <c r="A60" s="168"/>
      <c r="B60" s="22" t="s">
        <v>41</v>
      </c>
      <c r="C60" s="21">
        <v>30000</v>
      </c>
      <c r="D60" s="21">
        <v>30000</v>
      </c>
      <c r="E60" s="19">
        <v>2305</v>
      </c>
      <c r="F60" s="5">
        <f t="shared" si="5"/>
        <v>27695</v>
      </c>
      <c r="G60" s="13">
        <v>2202.89</v>
      </c>
      <c r="H60" s="6">
        <f t="shared" si="2"/>
        <v>7.6833333333333336</v>
      </c>
      <c r="I60" s="6">
        <f t="shared" si="3"/>
        <v>92.316666666666663</v>
      </c>
      <c r="J60" s="11">
        <f t="shared" si="3"/>
        <v>95.570065075921903</v>
      </c>
      <c r="K60" s="29">
        <f t="shared" si="0"/>
        <v>4.7117404321042916E-2</v>
      </c>
    </row>
    <row r="61" spans="1:11" ht="15" thickBot="1" x14ac:dyDescent="0.4">
      <c r="A61" s="169"/>
      <c r="B61" s="41" t="s">
        <v>38</v>
      </c>
      <c r="C61" s="30">
        <v>100000</v>
      </c>
      <c r="D61" s="30">
        <v>100000</v>
      </c>
      <c r="E61" s="51">
        <v>2157.94</v>
      </c>
      <c r="F61" s="32">
        <f t="shared" si="5"/>
        <v>97842.06</v>
      </c>
      <c r="G61" s="55">
        <v>0</v>
      </c>
      <c r="H61" s="49">
        <f t="shared" si="2"/>
        <v>2.1579400000000004</v>
      </c>
      <c r="I61" s="34">
        <f t="shared" si="3"/>
        <v>97.842060000000004</v>
      </c>
      <c r="J61" s="50">
        <f t="shared" si="3"/>
        <v>0</v>
      </c>
      <c r="K61" s="35">
        <f>SUM(D61/D62)*100</f>
        <v>0.15705801440347639</v>
      </c>
    </row>
    <row r="62" spans="1:11" ht="14.25" customHeight="1" thickBot="1" x14ac:dyDescent="0.4">
      <c r="A62" s="64" t="s">
        <v>42</v>
      </c>
      <c r="B62" s="65" t="s">
        <v>20</v>
      </c>
      <c r="C62" s="66">
        <f>SUM(C9+C12,C15,C18,C21,C24,C28,C30,C32,C36,C39,C42,C46,C50,C53,C56+C59)</f>
        <v>63670740</v>
      </c>
      <c r="D62" s="66">
        <f>SUM(D9+D12,D15,D18,D21,D24,D28,D30,D32,D36,D39,D42,D46,D50,D53,D56+D59)</f>
        <v>63670740</v>
      </c>
      <c r="E62" s="66">
        <f>SUM(E9+E12,E15,E18,E21,E24,E28,E30,E32,E36,E39,E42,E46,E50,E53,E56+E59)</f>
        <v>25889199.229999997</v>
      </c>
      <c r="F62" s="66">
        <f>SUM(F9+F12,F15,F18,F21,F24,F28,F30,F32,F36,F39,F42,F46,F50,F53,F56+F59)</f>
        <v>37781540.770000011</v>
      </c>
      <c r="G62" s="66">
        <f>SUM(G9+G12,G15,G18,G21,G24,G28,G30,G32,G36,G39,G42,G46,G50,G53,G56+G59)</f>
        <v>5589772.0099999998</v>
      </c>
      <c r="H62" s="67">
        <f t="shared" si="2"/>
        <v>40.66106225559809</v>
      </c>
      <c r="I62" s="67">
        <f t="shared" si="3"/>
        <v>59.338937744401917</v>
      </c>
      <c r="J62" s="67">
        <f t="shared" si="3"/>
        <v>21.591135207931266</v>
      </c>
      <c r="K62" s="68">
        <f>SUM(K9:K61)</f>
        <v>99.999999999999972</v>
      </c>
    </row>
    <row r="63" spans="1:11" x14ac:dyDescent="0.35">
      <c r="A63" s="7"/>
      <c r="B63" s="17" t="s">
        <v>51</v>
      </c>
      <c r="C63" s="7"/>
    </row>
    <row r="64" spans="1:11" x14ac:dyDescent="0.35">
      <c r="A64" s="7"/>
      <c r="B64" s="17" t="s">
        <v>48</v>
      </c>
      <c r="C64" s="7"/>
      <c r="E64" t="s">
        <v>44</v>
      </c>
    </row>
    <row r="65" spans="1:11" x14ac:dyDescent="0.35">
      <c r="A65" s="78"/>
      <c r="B65" s="79" t="s">
        <v>57</v>
      </c>
      <c r="C65" s="78"/>
      <c r="D65" s="78"/>
      <c r="E65" s="78"/>
      <c r="F65" s="78"/>
      <c r="G65" s="78"/>
      <c r="H65" s="78"/>
      <c r="I65" s="78"/>
      <c r="J65" s="78"/>
      <c r="K65" s="78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A39:A41"/>
    <mergeCell ref="F7:F8"/>
    <mergeCell ref="G7:G8"/>
    <mergeCell ref="A9:A11"/>
    <mergeCell ref="A12:A14"/>
    <mergeCell ref="A15:A17"/>
    <mergeCell ref="A18:A20"/>
    <mergeCell ref="A21:A23"/>
    <mergeCell ref="A24:A27"/>
    <mergeCell ref="A30:A31"/>
    <mergeCell ref="A32:A35"/>
    <mergeCell ref="A36:A38"/>
    <mergeCell ref="A28:A29"/>
    <mergeCell ref="A59:A61"/>
    <mergeCell ref="A42:A45"/>
    <mergeCell ref="A46:A49"/>
    <mergeCell ref="A56:A58"/>
    <mergeCell ref="A50:A52"/>
    <mergeCell ref="A53:A5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6"/>
  <sheetViews>
    <sheetView topLeftCell="A52" workbookViewId="0">
      <selection activeCell="A3" sqref="A3:K3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53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71"/>
    </row>
    <row r="8" spans="1:11" ht="40.5" customHeight="1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23870190.219999999</v>
      </c>
      <c r="F9" s="26">
        <f>SUM(F10:F11)</f>
        <v>25039809.780000001</v>
      </c>
      <c r="G9" s="26">
        <f>SUM(G10:G11)</f>
        <v>8267436.9199999999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23870190.219999999</v>
      </c>
      <c r="F11" s="32">
        <f>SUM(D11-E11)</f>
        <v>24939809.780000001</v>
      </c>
      <c r="G11" s="33">
        <v>8267436.9199999999</v>
      </c>
      <c r="H11" s="34">
        <f>SUM(E11/D11*100)</f>
        <v>48.904302847777089</v>
      </c>
      <c r="I11" s="34">
        <f>SUM(F11/D11*100)</f>
        <v>51.095697152222911</v>
      </c>
      <c r="J11" s="34">
        <f>SUM(G11/E11*100)</f>
        <v>34.634985493634659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279296.32</v>
      </c>
      <c r="F12" s="26">
        <f t="shared" ref="F12:G12" si="0">SUM(F13:F14)</f>
        <v>825703.67999999993</v>
      </c>
      <c r="G12" s="26">
        <f t="shared" si="0"/>
        <v>278768.32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279296.32</v>
      </c>
      <c r="F13" s="5">
        <f>SUM(D13-E13)</f>
        <v>825703.67999999993</v>
      </c>
      <c r="G13" s="13">
        <v>278768.32</v>
      </c>
      <c r="H13" s="6">
        <f t="shared" ref="H13:H63" si="1">SUM(E13/D13*100)</f>
        <v>25.275685067873304</v>
      </c>
      <c r="I13" s="6">
        <f t="shared" ref="I13:J63" si="2">SUM(F13/D13*100)</f>
        <v>74.724314932126688</v>
      </c>
      <c r="J13" s="6">
        <f>SUM(G13/E13*100)</f>
        <v>99.810953470493274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116297.31</v>
      </c>
      <c r="F15" s="26">
        <f t="shared" ref="F15:G15" si="3">SUM(F16:F17)</f>
        <v>431204.69</v>
      </c>
      <c r="G15" s="26">
        <f t="shared" si="3"/>
        <v>116284.31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116297.31</v>
      </c>
      <c r="F17" s="32">
        <f t="shared" si="4"/>
        <v>431204.69</v>
      </c>
      <c r="G17" s="33">
        <v>116284.31</v>
      </c>
      <c r="H17" s="34">
        <f t="shared" si="1"/>
        <v>21.241440213917027</v>
      </c>
      <c r="I17" s="34">
        <f t="shared" si="2"/>
        <v>78.758559786082969</v>
      </c>
      <c r="J17" s="34">
        <f t="shared" si="2"/>
        <v>99.988821753486818</v>
      </c>
      <c r="K17" s="35">
        <f>(D17*100)/$D$63</f>
        <v>0.8590660821176237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1541312.4400000002</v>
      </c>
      <c r="F18" s="26">
        <f t="shared" ref="F18:G18" si="5">SUM(F19:F20)</f>
        <v>4459479.5600000005</v>
      </c>
      <c r="G18" s="26">
        <f t="shared" si="5"/>
        <v>1053379.17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1067767.6000000001</v>
      </c>
      <c r="F19" s="5">
        <f t="shared" si="4"/>
        <v>2315730.4</v>
      </c>
      <c r="G19" s="13">
        <v>758900.16</v>
      </c>
      <c r="H19" s="6">
        <f t="shared" si="1"/>
        <v>31.558097566482974</v>
      </c>
      <c r="I19" s="6">
        <f t="shared" si="2"/>
        <v>68.441902433517015</v>
      </c>
      <c r="J19" s="6">
        <f t="shared" si="2"/>
        <v>71.07353322951549</v>
      </c>
      <c r="K19" s="29">
        <f>(D19*100)/$D$63</f>
        <v>5.3089274024803847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2617294</v>
      </c>
      <c r="E20" s="33">
        <v>473544.84</v>
      </c>
      <c r="F20" s="32">
        <f t="shared" si="4"/>
        <v>2143749.16</v>
      </c>
      <c r="G20" s="33">
        <v>294479.01</v>
      </c>
      <c r="H20" s="34">
        <f t="shared" si="1"/>
        <v>18.092917341345679</v>
      </c>
      <c r="I20" s="34">
        <f t="shared" si="2"/>
        <v>81.907082658654332</v>
      </c>
      <c r="J20" s="34">
        <f t="shared" si="2"/>
        <v>62.186087805328008</v>
      </c>
      <c r="K20" s="35">
        <f>(D20*100)/$D$63</f>
        <v>4.1067037240593898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820000</v>
      </c>
      <c r="E21" s="26">
        <f>SUM(E22:E23)</f>
        <v>135920.79</v>
      </c>
      <c r="F21" s="26">
        <f t="shared" ref="F21:G21" si="6">SUM(F22:F23)</f>
        <v>684079.21</v>
      </c>
      <c r="G21" s="48">
        <f t="shared" si="6"/>
        <v>32645.22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112531.7</v>
      </c>
      <c r="F22" s="5">
        <f t="shared" si="4"/>
        <v>307468.3</v>
      </c>
      <c r="G22" s="13">
        <v>32114.58</v>
      </c>
      <c r="H22" s="6">
        <f t="shared" si="1"/>
        <v>26.793261904761906</v>
      </c>
      <c r="I22" s="6">
        <f t="shared" si="2"/>
        <v>73.206738095238094</v>
      </c>
      <c r="J22" s="11">
        <f t="shared" si="2"/>
        <v>28.538251888134635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400000</v>
      </c>
      <c r="E23" s="33">
        <v>23389.09</v>
      </c>
      <c r="F23" s="32">
        <f t="shared" si="4"/>
        <v>376610.91</v>
      </c>
      <c r="G23" s="33">
        <v>530.64</v>
      </c>
      <c r="H23" s="49">
        <f t="shared" si="1"/>
        <v>5.8472725000000008</v>
      </c>
      <c r="I23" s="34">
        <f t="shared" si="2"/>
        <v>94.152727499999983</v>
      </c>
      <c r="J23" s="50">
        <f t="shared" si="2"/>
        <v>2.2687500881821396</v>
      </c>
      <c r="K23" s="35">
        <f>(D23*100)/$D$63</f>
        <v>0.6276258951511583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20449.900000000001</v>
      </c>
      <c r="F24" s="26">
        <f t="shared" ref="F24:G24" si="7">SUM(F25:F27)</f>
        <v>281379.09999999998</v>
      </c>
      <c r="G24" s="48">
        <f t="shared" si="7"/>
        <v>12233.73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20449.900000000001</v>
      </c>
      <c r="F25" s="5">
        <f t="shared" si="4"/>
        <v>279550.09999999998</v>
      </c>
      <c r="G25" s="13">
        <v>12233.73</v>
      </c>
      <c r="H25" s="9">
        <f t="shared" si="1"/>
        <v>6.8166333333333347</v>
      </c>
      <c r="I25" s="6">
        <f t="shared" si="2"/>
        <v>93.183366666666657</v>
      </c>
      <c r="J25" s="11">
        <f t="shared" si="2"/>
        <v>59.822933119477348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10</v>
      </c>
      <c r="F37" s="26">
        <f t="shared" ref="F37:G37" si="10">SUM(F38:F39)</f>
        <v>69990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5</v>
      </c>
      <c r="F39" s="32">
        <f t="shared" si="4"/>
        <v>19995</v>
      </c>
      <c r="G39" s="55">
        <v>0</v>
      </c>
      <c r="H39" s="34">
        <f t="shared" si="1"/>
        <v>2.5000000000000001E-2</v>
      </c>
      <c r="I39" s="34">
        <f t="shared" si="2"/>
        <v>99.975000000000009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1398</v>
      </c>
      <c r="F40" s="26">
        <f t="shared" ref="F40:G40" si="11">SUM(F41:F42)</f>
        <v>138602</v>
      </c>
      <c r="G40" s="48">
        <f t="shared" si="11"/>
        <v>1392.98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1398</v>
      </c>
      <c r="F42" s="32">
        <f t="shared" si="4"/>
        <v>38602</v>
      </c>
      <c r="G42" s="55">
        <v>1392.98</v>
      </c>
      <c r="H42" s="34">
        <f t="shared" si="1"/>
        <v>3.4950000000000001</v>
      </c>
      <c r="I42" s="34">
        <f t="shared" si="2"/>
        <v>96.504999999999995</v>
      </c>
      <c r="J42" s="50">
        <f t="shared" si="2"/>
        <v>99.640915593705287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53554.75</v>
      </c>
      <c r="F47" s="26">
        <f t="shared" ref="F47:G47" si="13">SUM(F48:F50)</f>
        <v>997445.25</v>
      </c>
      <c r="G47" s="26">
        <f t="shared" si="13"/>
        <v>36629.5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250000</v>
      </c>
      <c r="E50" s="33">
        <v>53554.75</v>
      </c>
      <c r="F50" s="32">
        <f t="shared" si="4"/>
        <v>196445.25</v>
      </c>
      <c r="G50" s="33">
        <v>36629.5</v>
      </c>
      <c r="H50" s="34">
        <f t="shared" si="1"/>
        <v>21.421900000000001</v>
      </c>
      <c r="I50" s="34">
        <f t="shared" si="2"/>
        <v>78.578099999999992</v>
      </c>
      <c r="J50" s="50">
        <f t="shared" si="2"/>
        <v>68.396360733641743</v>
      </c>
      <c r="K50" s="35">
        <f>(D50*100)/$D$63</f>
        <v>0.39226618446947398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</v>
      </c>
      <c r="F54" s="48">
        <f>SUM(F55:F56)</f>
        <v>269999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</v>
      </c>
      <c r="F56" s="51">
        <f t="shared" si="4"/>
        <v>169999</v>
      </c>
      <c r="G56" s="31">
        <v>0</v>
      </c>
      <c r="H56" s="34">
        <f t="shared" si="1"/>
        <v>5.8823529411764712E-4</v>
      </c>
      <c r="I56" s="34">
        <f t="shared" si="2"/>
        <v>99.999411764705883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130000</v>
      </c>
      <c r="E60" s="26">
        <f>SUM(E61:E62)</f>
        <v>10762.939999999999</v>
      </c>
      <c r="F60" s="26">
        <f t="shared" ref="F60:G60" si="15">SUM(F61:F62)</f>
        <v>119237.06</v>
      </c>
      <c r="G60" s="48">
        <f t="shared" si="15"/>
        <v>4277.8900000000003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30000</v>
      </c>
      <c r="E61" s="19">
        <v>4405</v>
      </c>
      <c r="F61" s="5">
        <f t="shared" si="4"/>
        <v>25595</v>
      </c>
      <c r="G61" s="13">
        <v>4277.8900000000003</v>
      </c>
      <c r="H61" s="6">
        <f t="shared" si="1"/>
        <v>14.683333333333334</v>
      </c>
      <c r="I61" s="6">
        <f t="shared" si="2"/>
        <v>85.316666666666663</v>
      </c>
      <c r="J61" s="11">
        <f t="shared" si="2"/>
        <v>97.114415437003416</v>
      </c>
      <c r="K61" s="29">
        <f>(D61*100)/$D$63</f>
        <v>4.7071942136336878E-2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100000</v>
      </c>
      <c r="E62" s="51">
        <v>6357.94</v>
      </c>
      <c r="F62" s="32">
        <f t="shared" si="4"/>
        <v>93642.06</v>
      </c>
      <c r="G62" s="55">
        <v>0</v>
      </c>
      <c r="H62" s="49">
        <f t="shared" si="1"/>
        <v>6.3579399999999993</v>
      </c>
      <c r="I62" s="34">
        <f t="shared" si="2"/>
        <v>93.642059999999987</v>
      </c>
      <c r="J62" s="50">
        <f t="shared" si="2"/>
        <v>0</v>
      </c>
      <c r="K62" s="35">
        <f>SUM(D62/D63)*100</f>
        <v>0.1569064737877896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26741165.519999996</v>
      </c>
      <c r="F63" s="66">
        <f>SUM(F9+F12,F15,F18,F21,F24,F28,F30,F33,F37,F40,F43,F47,F51,F54,F57+F60)</f>
        <v>36991067.820000008</v>
      </c>
      <c r="G63" s="66">
        <f>SUM(G9+G12,G15,G18,G21,G24,G28,G30,G33,G37,G40,G43,G47,G51,G54,G57+G60)</f>
        <v>9936486.4800000023</v>
      </c>
      <c r="H63" s="67">
        <f t="shared" si="1"/>
        <v>41.958619867188219</v>
      </c>
      <c r="I63" s="67">
        <f t="shared" si="2"/>
        <v>58.041380132811781</v>
      </c>
      <c r="J63" s="67">
        <f t="shared" si="2"/>
        <v>37.158015691456683</v>
      </c>
      <c r="K63" s="68">
        <f>SUM(K9:K62)</f>
        <v>99.999999999999943</v>
      </c>
    </row>
    <row r="64" spans="1:11" x14ac:dyDescent="0.35">
      <c r="A64" s="7"/>
      <c r="B64" s="17" t="s">
        <v>54</v>
      </c>
      <c r="C64" s="7"/>
    </row>
    <row r="65" spans="1:11" x14ac:dyDescent="0.35">
      <c r="A65" s="7"/>
      <c r="B65" s="17" t="s">
        <v>48</v>
      </c>
      <c r="C65" s="7"/>
      <c r="E65" t="s">
        <v>44</v>
      </c>
    </row>
    <row r="66" spans="1:11" x14ac:dyDescent="0.35">
      <c r="A66" s="78"/>
      <c r="B66" s="79" t="s">
        <v>57</v>
      </c>
      <c r="C66" s="78"/>
      <c r="D66" s="78"/>
      <c r="E66" s="78"/>
      <c r="F66" s="78"/>
      <c r="G66" s="78"/>
      <c r="H66" s="78"/>
      <c r="I66" s="78"/>
      <c r="J66" s="78"/>
      <c r="K66" s="78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topLeftCell="A49" workbookViewId="0">
      <selection activeCell="L38" sqref="L38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77"/>
    </row>
    <row r="8" spans="1:11" ht="29.5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24017208.219999999</v>
      </c>
      <c r="F9" s="26">
        <f>SUM(F10:F11)</f>
        <v>24892791.780000001</v>
      </c>
      <c r="G9" s="26">
        <f>SUM(G10:G11)</f>
        <v>11782703.609999999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24017208.219999999</v>
      </c>
      <c r="F11" s="32">
        <f>SUM(D11-E11)</f>
        <v>24792791.780000001</v>
      </c>
      <c r="G11" s="33">
        <v>11782703.609999999</v>
      </c>
      <c r="H11" s="34">
        <f>SUM(E11/D11*100)</f>
        <v>49.20550751895103</v>
      </c>
      <c r="I11" s="34">
        <f>SUM(F11/D11*100)</f>
        <v>50.79449248104897</v>
      </c>
      <c r="J11" s="34">
        <f>SUM(G11/E11*100)</f>
        <v>49.059422319485556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373876.32</v>
      </c>
      <c r="F12" s="26">
        <f t="shared" ref="F12:G12" si="0">SUM(F13:F14)</f>
        <v>731123.67999999993</v>
      </c>
      <c r="G12" s="26">
        <f t="shared" si="0"/>
        <v>372988.95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373876.32</v>
      </c>
      <c r="F13" s="5">
        <f>SUM(D13-E13)</f>
        <v>731123.67999999993</v>
      </c>
      <c r="G13" s="13">
        <v>372988.95</v>
      </c>
      <c r="H13" s="6">
        <f t="shared" ref="H13:H63" si="1">SUM(E13/D13*100)</f>
        <v>33.83496108597285</v>
      </c>
      <c r="I13" s="6">
        <f t="shared" ref="I13:J63" si="2">SUM(F13/D13*100)</f>
        <v>66.165038914027136</v>
      </c>
      <c r="J13" s="6">
        <f>SUM(G13/E13*100)</f>
        <v>99.762656805865646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168413.92</v>
      </c>
      <c r="F15" s="26">
        <f t="shared" ref="F15:G15" si="3">SUM(F16:F17)</f>
        <v>379088.07999999996</v>
      </c>
      <c r="G15" s="26">
        <f t="shared" si="3"/>
        <v>168399.92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168413.92</v>
      </c>
      <c r="F17" s="32">
        <f t="shared" si="4"/>
        <v>379088.07999999996</v>
      </c>
      <c r="G17" s="33">
        <v>168399.92</v>
      </c>
      <c r="H17" s="34">
        <f t="shared" si="1"/>
        <v>30.760420966498753</v>
      </c>
      <c r="I17" s="34">
        <f t="shared" si="2"/>
        <v>69.239579033501244</v>
      </c>
      <c r="J17" s="34">
        <f t="shared" si="2"/>
        <v>99.991687147950714</v>
      </c>
      <c r="K17" s="35">
        <f>(D17*100)/$D$63</f>
        <v>0.8590660821176237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2093183.94</v>
      </c>
      <c r="F18" s="26">
        <f t="shared" ref="F18:G18" si="5">SUM(F19:F20)</f>
        <v>3907608.06</v>
      </c>
      <c r="G18" s="26">
        <f t="shared" si="5"/>
        <v>1586650.1800000002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1401117.6</v>
      </c>
      <c r="F19" s="5">
        <f t="shared" si="4"/>
        <v>1982380.4</v>
      </c>
      <c r="G19" s="13">
        <v>1129414.56</v>
      </c>
      <c r="H19" s="6">
        <f t="shared" si="1"/>
        <v>41.410327418547318</v>
      </c>
      <c r="I19" s="6">
        <f t="shared" si="2"/>
        <v>58.589672581452682</v>
      </c>
      <c r="J19" s="6">
        <f t="shared" si="2"/>
        <v>80.608120260569137</v>
      </c>
      <c r="K19" s="29">
        <f>(D19*100)/$D$63</f>
        <v>5.3089274024803847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2617294</v>
      </c>
      <c r="E20" s="33">
        <v>692066.34</v>
      </c>
      <c r="F20" s="32">
        <f t="shared" si="4"/>
        <v>1925227.6600000001</v>
      </c>
      <c r="G20" s="33">
        <v>457235.62</v>
      </c>
      <c r="H20" s="34">
        <f t="shared" si="1"/>
        <v>26.442055802672531</v>
      </c>
      <c r="I20" s="34">
        <f t="shared" si="2"/>
        <v>73.557944197327473</v>
      </c>
      <c r="J20" s="34">
        <f t="shared" si="2"/>
        <v>66.068177799255494</v>
      </c>
      <c r="K20" s="35">
        <f>(D20*100)/$D$63</f>
        <v>4.1067037240593898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292557.45</v>
      </c>
      <c r="F21" s="26">
        <f t="shared" ref="F21:G21" si="6">SUM(F22:F23)</f>
        <v>397442.55</v>
      </c>
      <c r="G21" s="48">
        <f t="shared" si="6"/>
        <v>189571.03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153451.70000000001</v>
      </c>
      <c r="F22" s="5">
        <f t="shared" si="4"/>
        <v>266548.3</v>
      </c>
      <c r="G22" s="13">
        <v>59571.75</v>
      </c>
      <c r="H22" s="6">
        <f t="shared" si="1"/>
        <v>36.536119047619046</v>
      </c>
      <c r="I22" s="6">
        <f t="shared" si="2"/>
        <v>63.463880952380947</v>
      </c>
      <c r="J22" s="11">
        <f t="shared" si="2"/>
        <v>38.821173046632914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139105.75</v>
      </c>
      <c r="F23" s="32">
        <f t="shared" si="4"/>
        <v>130894.25</v>
      </c>
      <c r="G23" s="33">
        <v>129999.28</v>
      </c>
      <c r="H23" s="49">
        <f t="shared" si="1"/>
        <v>51.520648148148155</v>
      </c>
      <c r="I23" s="34">
        <f t="shared" si="2"/>
        <v>48.479351851851852</v>
      </c>
      <c r="J23" s="50">
        <f t="shared" si="2"/>
        <v>93.453563206409513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32449.9</v>
      </c>
      <c r="F24" s="26">
        <f t="shared" ref="F24:G24" si="7">SUM(F25:F27)</f>
        <v>269379.09999999998</v>
      </c>
      <c r="G24" s="48">
        <f t="shared" si="7"/>
        <v>12867.79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32449.9</v>
      </c>
      <c r="F25" s="5">
        <f t="shared" si="4"/>
        <v>267550.09999999998</v>
      </c>
      <c r="G25" s="13">
        <v>12867.79</v>
      </c>
      <c r="H25" s="9">
        <f t="shared" si="1"/>
        <v>10.816633333333334</v>
      </c>
      <c r="I25" s="6">
        <f t="shared" si="2"/>
        <v>89.183366666666657</v>
      </c>
      <c r="J25" s="11">
        <f t="shared" si="2"/>
        <v>39.654328672815637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120540.62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59047.28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99.92760203662003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218</v>
      </c>
      <c r="F33" s="48">
        <f t="shared" ref="F33:G33" si="9">SUM(F34:F36)</f>
        <v>141699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218</v>
      </c>
      <c r="F34" s="5">
        <f t="shared" si="4"/>
        <v>99782</v>
      </c>
      <c r="G34" s="8">
        <v>207.6</v>
      </c>
      <c r="H34" s="9">
        <f t="shared" si="1"/>
        <v>0.218</v>
      </c>
      <c r="I34" s="6">
        <f t="shared" si="2"/>
        <v>99.782000000000011</v>
      </c>
      <c r="J34" s="11">
        <f t="shared" si="2"/>
        <v>95.22935779816514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2584.73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2584.73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44.334991423670665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111720.22</v>
      </c>
      <c r="F43" s="26">
        <f t="shared" ref="F43:G43" si="12">SUM(F44:F46)</f>
        <v>435279.78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130000</v>
      </c>
      <c r="E46" s="32">
        <v>111720.22</v>
      </c>
      <c r="F46" s="32">
        <f t="shared" si="4"/>
        <v>18279.78</v>
      </c>
      <c r="G46" s="51">
        <v>8550</v>
      </c>
      <c r="H46" s="34">
        <f t="shared" si="1"/>
        <v>85.93863076923077</v>
      </c>
      <c r="I46" s="34">
        <f t="shared" si="2"/>
        <v>14.06136923076923</v>
      </c>
      <c r="J46" s="50">
        <f t="shared" si="2"/>
        <v>7.6530461540444517</v>
      </c>
      <c r="K46" s="35">
        <f>(D46*100)/$D$63</f>
        <v>0.20397841592412647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71869.75</v>
      </c>
      <c r="F47" s="26">
        <f t="shared" ref="F47:G47" si="13">SUM(F48:F50)</f>
        <v>979130.25</v>
      </c>
      <c r="G47" s="26">
        <f t="shared" si="13"/>
        <v>71864.25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250000</v>
      </c>
      <c r="E50" s="33">
        <v>71869.75</v>
      </c>
      <c r="F50" s="32">
        <f t="shared" si="4"/>
        <v>178130.25</v>
      </c>
      <c r="G50" s="33">
        <v>71864.25</v>
      </c>
      <c r="H50" s="34">
        <f t="shared" si="1"/>
        <v>28.747899999999998</v>
      </c>
      <c r="I50" s="34">
        <f t="shared" si="2"/>
        <v>71.252099999999999</v>
      </c>
      <c r="J50" s="50">
        <f t="shared" si="2"/>
        <v>99.992347267104734</v>
      </c>
      <c r="K50" s="35">
        <f>(D50*100)/$D$63</f>
        <v>0.39226618446947398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0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14762.939999999999</v>
      </c>
      <c r="F60" s="26">
        <f t="shared" ref="F60:G60" si="15">SUM(F61:F62)</f>
        <v>245237.06</v>
      </c>
      <c r="G60" s="48">
        <f t="shared" si="15"/>
        <v>8989.15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30000</v>
      </c>
      <c r="E61" s="19">
        <v>8405</v>
      </c>
      <c r="F61" s="5">
        <f t="shared" si="4"/>
        <v>21595</v>
      </c>
      <c r="G61" s="13">
        <v>6923.46</v>
      </c>
      <c r="H61" s="6">
        <f t="shared" si="1"/>
        <v>28.016666666666666</v>
      </c>
      <c r="I61" s="6">
        <f t="shared" si="2"/>
        <v>71.983333333333334</v>
      </c>
      <c r="J61" s="11">
        <f t="shared" si="2"/>
        <v>82.373111243307548</v>
      </c>
      <c r="K61" s="29">
        <f>(D61*100)/$D$63</f>
        <v>4.7071942136336878E-2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6357.94</v>
      </c>
      <c r="F62" s="32">
        <f t="shared" si="4"/>
        <v>223642.06</v>
      </c>
      <c r="G62" s="55">
        <v>2065.69</v>
      </c>
      <c r="H62" s="49">
        <f t="shared" si="1"/>
        <v>2.7643217391304349</v>
      </c>
      <c r="I62" s="34">
        <f t="shared" si="2"/>
        <v>97.235678260869562</v>
      </c>
      <c r="J62" s="50">
        <f t="shared" si="2"/>
        <v>32.489925982315029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27885105.289999999</v>
      </c>
      <c r="F63" s="66">
        <f>SUM(F9+F12,F15,F18,F21,F24,F28,F30,F33,F37,F40,F43,F47,F51,F54,F57+F60)</f>
        <v>35847128.050000004</v>
      </c>
      <c r="G63" s="66">
        <f>SUM(G9+G12,G15,G18,G21,G24,G28,G30,G33,G37,G40,G43,G47,G51,G54,G57+G60)</f>
        <v>14330058.049999997</v>
      </c>
      <c r="H63" s="67">
        <f t="shared" si="1"/>
        <v>43.753535422551373</v>
      </c>
      <c r="I63" s="67">
        <f t="shared" si="2"/>
        <v>56.246464577448627</v>
      </c>
      <c r="J63" s="67">
        <f t="shared" si="2"/>
        <v>51.389650141069978</v>
      </c>
      <c r="K63" s="68">
        <f>SUM(K9:K62)</f>
        <v>99.999999999999943</v>
      </c>
    </row>
    <row r="64" spans="1:11" x14ac:dyDescent="0.35">
      <c r="A64" s="7"/>
      <c r="B64" s="17" t="s">
        <v>59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6"/>
  <sheetViews>
    <sheetView topLeftCell="A38" workbookViewId="0">
      <selection activeCell="N51" sqref="N51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60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81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24154038.48</v>
      </c>
      <c r="F9" s="26">
        <f>SUM(F10:F11)</f>
        <v>24755961.52</v>
      </c>
      <c r="G9" s="26">
        <f>SUM(G10:G11)</f>
        <v>15394384.65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24154038.48</v>
      </c>
      <c r="F11" s="32">
        <f>SUM(D11-E11)</f>
        <v>24655961.52</v>
      </c>
      <c r="G11" s="33">
        <v>15394384.65</v>
      </c>
      <c r="H11" s="34">
        <f>SUM(E11/D11*100)</f>
        <v>49.48583995082975</v>
      </c>
      <c r="I11" s="34">
        <f>SUM(F11/D11*100)</f>
        <v>50.51416004917025</v>
      </c>
      <c r="J11" s="34">
        <f>SUM(G11/E11*100)</f>
        <v>63.734206032448114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550978.15</v>
      </c>
      <c r="F12" s="26">
        <f t="shared" ref="F12:G12" si="0">SUM(F13:F14)</f>
        <v>554021.85</v>
      </c>
      <c r="G12" s="26">
        <f t="shared" si="0"/>
        <v>467850.78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550978.15</v>
      </c>
      <c r="F13" s="5">
        <f>SUM(D13-E13)</f>
        <v>554021.85</v>
      </c>
      <c r="G13" s="13">
        <v>467850.78</v>
      </c>
      <c r="H13" s="6">
        <f t="shared" ref="H13:H63" si="1">SUM(E13/D13*100)</f>
        <v>49.86227601809955</v>
      </c>
      <c r="I13" s="6">
        <f t="shared" ref="I13:J63" si="2">SUM(F13/D13*100)</f>
        <v>50.13772398190045</v>
      </c>
      <c r="J13" s="6">
        <f>SUM(G13/E13*100)</f>
        <v>84.912764689489052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218479.53</v>
      </c>
      <c r="F15" s="26">
        <f t="shared" ref="F15:G15" si="3">SUM(F16:F17)</f>
        <v>329022.46999999997</v>
      </c>
      <c r="G15" s="26">
        <f t="shared" si="3"/>
        <v>218465.53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218479.53</v>
      </c>
      <c r="F17" s="32">
        <f t="shared" si="4"/>
        <v>329022.46999999997</v>
      </c>
      <c r="G17" s="33">
        <v>218465.53</v>
      </c>
      <c r="H17" s="34">
        <f t="shared" si="1"/>
        <v>39.904791215374559</v>
      </c>
      <c r="I17" s="34">
        <f t="shared" si="2"/>
        <v>60.095208784625441</v>
      </c>
      <c r="J17" s="34">
        <f t="shared" si="2"/>
        <v>99.993592077024331</v>
      </c>
      <c r="K17" s="35">
        <f>(D17*100)/$D$63</f>
        <v>0.8590660821176237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6000792</v>
      </c>
      <c r="E18" s="26">
        <f>SUM(E19:E20)</f>
        <v>2952855.75</v>
      </c>
      <c r="F18" s="26">
        <f t="shared" ref="F18:G18" si="5">SUM(F19:F20)</f>
        <v>3047936.25</v>
      </c>
      <c r="G18" s="26">
        <f t="shared" si="5"/>
        <v>2509659.8200000003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1730517.6</v>
      </c>
      <c r="F19" s="5">
        <f t="shared" si="4"/>
        <v>1652980.4</v>
      </c>
      <c r="G19" s="13">
        <v>1512106.53</v>
      </c>
      <c r="H19" s="6">
        <f t="shared" si="1"/>
        <v>51.145814184019024</v>
      </c>
      <c r="I19" s="6">
        <f t="shared" si="2"/>
        <v>48.854185815980969</v>
      </c>
      <c r="J19" s="6">
        <f t="shared" si="2"/>
        <v>87.378858787682944</v>
      </c>
      <c r="K19" s="29">
        <f>(D19*100)/$D$63</f>
        <v>5.3089274024803847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2617294</v>
      </c>
      <c r="E20" s="33">
        <v>1222338.1499999999</v>
      </c>
      <c r="F20" s="32">
        <f t="shared" si="4"/>
        <v>1394955.85</v>
      </c>
      <c r="G20" s="33">
        <v>997553.29</v>
      </c>
      <c r="H20" s="34">
        <f t="shared" si="1"/>
        <v>46.702363204133732</v>
      </c>
      <c r="I20" s="34">
        <f t="shared" si="2"/>
        <v>53.297636795866268</v>
      </c>
      <c r="J20" s="34">
        <f t="shared" si="2"/>
        <v>81.610255721790253</v>
      </c>
      <c r="K20" s="35">
        <f>(D20*100)/$D$63</f>
        <v>4.1067037240593898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294171.36</v>
      </c>
      <c r="F21" s="26">
        <f t="shared" ref="F21:G21" si="6">SUM(F22:F23)</f>
        <v>395828.64</v>
      </c>
      <c r="G21" s="48">
        <f t="shared" si="6"/>
        <v>217960.27000000002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163451.70000000001</v>
      </c>
      <c r="F22" s="5">
        <f t="shared" si="4"/>
        <v>256548.3</v>
      </c>
      <c r="G22" s="13">
        <v>87960.99</v>
      </c>
      <c r="H22" s="6">
        <f t="shared" si="1"/>
        <v>38.917071428571433</v>
      </c>
      <c r="I22" s="6">
        <f t="shared" si="2"/>
        <v>61.082928571428575</v>
      </c>
      <c r="J22" s="11">
        <f t="shared" si="2"/>
        <v>53.814668186381667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34349.9</v>
      </c>
      <c r="F24" s="26">
        <f t="shared" ref="F24:G24" si="7">SUM(F25:F27)</f>
        <v>267479.09999999998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34349.9</v>
      </c>
      <c r="F25" s="5">
        <f t="shared" si="4"/>
        <v>265650.09999999998</v>
      </c>
      <c r="G25" s="13">
        <v>25627.82</v>
      </c>
      <c r="H25" s="9">
        <f t="shared" si="1"/>
        <v>11.449966666666667</v>
      </c>
      <c r="I25" s="6">
        <f t="shared" si="2"/>
        <v>88.550033333333317</v>
      </c>
      <c r="J25" s="11">
        <f t="shared" si="2"/>
        <v>74.608135685984522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141917</v>
      </c>
      <c r="E33" s="48">
        <f>SUM(E34:E36)</f>
        <v>418</v>
      </c>
      <c r="F33" s="48">
        <f t="shared" ref="F33:G33" si="9">SUM(F34:F36)</f>
        <v>141499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36815</v>
      </c>
      <c r="E35" s="13">
        <v>0</v>
      </c>
      <c r="F35" s="5">
        <f t="shared" si="4"/>
        <v>36815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5.7765118324974739E-2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547000</v>
      </c>
      <c r="E43" s="26">
        <f>SUM(E44:E46)</f>
        <v>113120.22</v>
      </c>
      <c r="F43" s="26">
        <f t="shared" ref="F43:G43" si="12">SUM(F44:F46)</f>
        <v>433879.78</v>
      </c>
      <c r="G43" s="48">
        <f t="shared" si="12"/>
        <v>8550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130000</v>
      </c>
      <c r="E46" s="32">
        <v>113120.22</v>
      </c>
      <c r="F46" s="32">
        <f t="shared" si="4"/>
        <v>16879.78</v>
      </c>
      <c r="G46" s="51">
        <v>8550</v>
      </c>
      <c r="H46" s="34">
        <f t="shared" si="1"/>
        <v>87.01555384615385</v>
      </c>
      <c r="I46" s="34">
        <f t="shared" si="2"/>
        <v>12.984446153846152</v>
      </c>
      <c r="J46" s="50">
        <f t="shared" si="2"/>
        <v>7.5583304205030721</v>
      </c>
      <c r="K46" s="35">
        <f>(D46*100)/$D$63</f>
        <v>0.20397841592412647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1051000</v>
      </c>
      <c r="E47" s="26">
        <f>SUM(E48:E50)</f>
        <v>90184.75</v>
      </c>
      <c r="F47" s="26">
        <f t="shared" ref="F47:G47" si="13">SUM(F48:F50)</f>
        <v>960815.25</v>
      </c>
      <c r="G47" s="26">
        <f t="shared" si="13"/>
        <v>90179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250000</v>
      </c>
      <c r="E50" s="33">
        <v>90184.75</v>
      </c>
      <c r="F50" s="32">
        <f t="shared" si="4"/>
        <v>159815.25</v>
      </c>
      <c r="G50" s="33">
        <v>90179</v>
      </c>
      <c r="H50" s="34">
        <f t="shared" si="1"/>
        <v>36.073899999999995</v>
      </c>
      <c r="I50" s="34">
        <f t="shared" si="2"/>
        <v>63.926099999999998</v>
      </c>
      <c r="J50" s="50">
        <f t="shared" si="2"/>
        <v>99.993624199213286</v>
      </c>
      <c r="K50" s="35">
        <f>(D50*100)/$D$63</f>
        <v>0.39226618446947398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100001</v>
      </c>
      <c r="F54" s="48">
        <f>SUM(F55:F56)</f>
        <v>169999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100001</v>
      </c>
      <c r="F56" s="51">
        <f t="shared" si="4"/>
        <v>69999</v>
      </c>
      <c r="G56" s="31">
        <v>0</v>
      </c>
      <c r="H56" s="34">
        <f t="shared" si="1"/>
        <v>58.824117647058827</v>
      </c>
      <c r="I56" s="34">
        <f t="shared" si="2"/>
        <v>41.17588235294118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260000</v>
      </c>
      <c r="E60" s="26">
        <f>SUM(E61:E62)</f>
        <v>17600</v>
      </c>
      <c r="F60" s="26">
        <f t="shared" ref="F60:G60" si="15">SUM(F61:F62)</f>
        <v>242400</v>
      </c>
      <c r="G60" s="48">
        <f t="shared" si="15"/>
        <v>14899.15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30000</v>
      </c>
      <c r="E61" s="19">
        <v>15185</v>
      </c>
      <c r="F61" s="5">
        <f t="shared" si="4"/>
        <v>14815</v>
      </c>
      <c r="G61" s="13">
        <v>12833.46</v>
      </c>
      <c r="H61" s="6">
        <f t="shared" si="1"/>
        <v>50.616666666666667</v>
      </c>
      <c r="I61" s="6">
        <f t="shared" si="2"/>
        <v>49.383333333333333</v>
      </c>
      <c r="J61" s="11">
        <f t="shared" si="2"/>
        <v>84.514059927560083</v>
      </c>
      <c r="K61" s="29">
        <f>(D61*100)/$D$63</f>
        <v>4.7071942136336878E-2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64" t="s">
        <v>42</v>
      </c>
      <c r="B63" s="65" t="s">
        <v>20</v>
      </c>
      <c r="C63" s="66">
        <f>SUM(C9+C12,C15,C18,C21,C24,C28,C30,C33,C37,C40,C43,C47,C51,C54,C57+C60)</f>
        <v>63670740</v>
      </c>
      <c r="D63" s="66">
        <f>SUM(D9+D12,D15,D18,D21,D24,D28,D30,D33,D37,D40,D43,D47,D51,D54,D57+D60)</f>
        <v>63732233.340000004</v>
      </c>
      <c r="E63" s="66">
        <f>SUM(E9+E12,E15,E18,E21,E24,E28,E30,E33,E37,E40,E43,E47,E51,E54,E57+E60)</f>
        <v>29135040.769999996</v>
      </c>
      <c r="F63" s="66">
        <f>SUM(F9+F12,F15,F18,F21,F24,F28,F30,F33,F37,F40,F43,F47,F51,F54,F57+F60)</f>
        <v>34597192.570000008</v>
      </c>
      <c r="G63" s="66">
        <f>SUM(G9+G12,G15,G18,G21,G24,G28,G30,G33,G37,G40,G43,G47,G51,G54,G57+G60)</f>
        <v>19553585.170000002</v>
      </c>
      <c r="H63" s="67">
        <f t="shared" si="1"/>
        <v>45.714765108841853</v>
      </c>
      <c r="I63" s="67">
        <f t="shared" si="2"/>
        <v>54.285234891158154</v>
      </c>
      <c r="J63" s="67">
        <f t="shared" si="2"/>
        <v>67.11363585986156</v>
      </c>
      <c r="K63" s="68">
        <f>SUM(K9:K62)</f>
        <v>99.999999999999943</v>
      </c>
    </row>
    <row r="64" spans="1:11" x14ac:dyDescent="0.35">
      <c r="A64" s="7"/>
      <c r="B64" s="17" t="s">
        <v>61</v>
      </c>
      <c r="C64" s="7"/>
    </row>
    <row r="65" spans="1:5" x14ac:dyDescent="0.35">
      <c r="A65" s="7"/>
      <c r="B65" s="17" t="s">
        <v>48</v>
      </c>
      <c r="C65" s="7"/>
      <c r="E65" t="s">
        <v>44</v>
      </c>
    </row>
    <row r="66" spans="1:5" x14ac:dyDescent="0.35">
      <c r="B66" s="79" t="s">
        <v>57</v>
      </c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1"/>
  <sheetViews>
    <sheetView topLeftCell="A64" workbookViewId="0">
      <selection activeCell="E80" sqref="E80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63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126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47787741.539999999</v>
      </c>
      <c r="F9" s="26">
        <f>SUM(F10:F11)</f>
        <v>1122258.4600000009</v>
      </c>
      <c r="G9" s="26">
        <f>SUM(G10:G11)</f>
        <v>18946283.559999999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47787741.539999999</v>
      </c>
      <c r="F11" s="32">
        <f>SUM(D11-E11)</f>
        <v>1022258.4600000009</v>
      </c>
      <c r="G11" s="33">
        <v>18946283.559999999</v>
      </c>
      <c r="H11" s="34">
        <f>SUM(E11/D11*100)</f>
        <v>97.905637246465886</v>
      </c>
      <c r="I11" s="34">
        <f>SUM(F11/D11*100)</f>
        <v>2.0943627535341136</v>
      </c>
      <c r="J11" s="34">
        <f>SUM(G11/E11*100)</f>
        <v>39.646744017273342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646635.68000000005</v>
      </c>
      <c r="F12" s="26">
        <f t="shared" ref="F12:G12" si="0">SUM(F13:F14)</f>
        <v>458364.31999999995</v>
      </c>
      <c r="G12" s="26">
        <f t="shared" si="0"/>
        <v>563508.31000000006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646635.68000000005</v>
      </c>
      <c r="F13" s="5">
        <f>SUM(D13-E13)</f>
        <v>458364.31999999995</v>
      </c>
      <c r="G13" s="13">
        <v>563508.31000000006</v>
      </c>
      <c r="H13" s="6">
        <f t="shared" ref="H13:H67" si="1">SUM(E13/D13*100)</f>
        <v>58.519066063348426</v>
      </c>
      <c r="I13" s="6">
        <f t="shared" ref="I13:J67" si="2">SUM(F13/D13*100)</f>
        <v>41.480933936651581</v>
      </c>
      <c r="J13" s="6">
        <f>SUM(G13/E13*100)</f>
        <v>87.144636064622972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547502</v>
      </c>
      <c r="E15" s="26">
        <f>SUM(E16:E17)</f>
        <v>271426.14</v>
      </c>
      <c r="F15" s="26">
        <f t="shared" ref="F15:G15" si="3">SUM(F16:F17)</f>
        <v>276075.86</v>
      </c>
      <c r="G15" s="26">
        <f t="shared" si="3"/>
        <v>265581.14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547502</v>
      </c>
      <c r="E17" s="33">
        <v>271426.14</v>
      </c>
      <c r="F17" s="32">
        <f t="shared" si="4"/>
        <v>276075.86</v>
      </c>
      <c r="G17" s="33">
        <v>265581.14</v>
      </c>
      <c r="H17" s="34">
        <f t="shared" si="1"/>
        <v>49.575369587691007</v>
      </c>
      <c r="I17" s="34">
        <f t="shared" si="2"/>
        <v>50.424630412308993</v>
      </c>
      <c r="J17" s="34">
        <f t="shared" si="2"/>
        <v>97.846559657076497</v>
      </c>
      <c r="K17" s="35">
        <f>(D17*100)/$D$63</f>
        <v>0.8590660821176237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5796792</v>
      </c>
      <c r="E18" s="26">
        <f>SUM(E19:E20)</f>
        <v>3520721.92</v>
      </c>
      <c r="F18" s="26">
        <f t="shared" ref="F18:G18" si="5">SUM(F19:F20)</f>
        <v>2276070.08</v>
      </c>
      <c r="G18" s="26">
        <f t="shared" si="5"/>
        <v>3087263.4299999997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2069975.77</v>
      </c>
      <c r="F19" s="5">
        <f t="shared" si="4"/>
        <v>1313522.23</v>
      </c>
      <c r="G19" s="13">
        <v>1970673.96</v>
      </c>
      <c r="H19" s="6">
        <f t="shared" si="1"/>
        <v>61.178572294116918</v>
      </c>
      <c r="I19" s="6">
        <f t="shared" si="2"/>
        <v>38.821427705883082</v>
      </c>
      <c r="J19" s="6">
        <f t="shared" si="2"/>
        <v>95.202754957851511</v>
      </c>
      <c r="K19" s="29">
        <f>(D19*100)/$D$63</f>
        <v>5.3089274024803847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2413294</v>
      </c>
      <c r="E20" s="33">
        <v>1450746.15</v>
      </c>
      <c r="F20" s="32">
        <f t="shared" si="4"/>
        <v>962547.85000000009</v>
      </c>
      <c r="G20" s="33">
        <v>1116589.47</v>
      </c>
      <c r="H20" s="34">
        <f t="shared" si="1"/>
        <v>60.114770516978034</v>
      </c>
      <c r="I20" s="34">
        <f t="shared" si="2"/>
        <v>39.885229483021966</v>
      </c>
      <c r="J20" s="34">
        <f t="shared" si="2"/>
        <v>76.966564412388763</v>
      </c>
      <c r="K20" s="35">
        <f>(D20*100)/$D$63</f>
        <v>3.7866145175322989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307971.36</v>
      </c>
      <c r="F21" s="26">
        <f t="shared" ref="F21:G21" si="6">SUM(F22:F23)</f>
        <v>382028.64</v>
      </c>
      <c r="G21" s="48">
        <f t="shared" si="6"/>
        <v>289516.82999999996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177251.7</v>
      </c>
      <c r="F22" s="5">
        <f t="shared" si="4"/>
        <v>242748.3</v>
      </c>
      <c r="G22" s="13">
        <v>159517.54999999999</v>
      </c>
      <c r="H22" s="6">
        <f t="shared" si="1"/>
        <v>42.202785714285717</v>
      </c>
      <c r="I22" s="6">
        <f t="shared" si="2"/>
        <v>57.797214285714283</v>
      </c>
      <c r="J22" s="11">
        <f t="shared" si="2"/>
        <v>89.994933758040105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129999.28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99.448912275322627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34849.9</v>
      </c>
      <c r="F24" s="26">
        <f t="shared" ref="F24:G24" si="7">SUM(F25:F27)</f>
        <v>266979.09999999998</v>
      </c>
      <c r="G24" s="48">
        <f t="shared" si="7"/>
        <v>25627.82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34849.9</v>
      </c>
      <c r="F25" s="5">
        <f t="shared" si="4"/>
        <v>265150.09999999998</v>
      </c>
      <c r="G25" s="13">
        <v>25627.82</v>
      </c>
      <c r="H25" s="9">
        <f t="shared" si="1"/>
        <v>11.616633333333334</v>
      </c>
      <c r="I25" s="6">
        <f t="shared" si="2"/>
        <v>88.38336666666666</v>
      </c>
      <c r="J25" s="11">
        <f t="shared" si="2"/>
        <v>73.537714598894112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121917</v>
      </c>
      <c r="E33" s="48">
        <f>SUM(E34:E36)</f>
        <v>418</v>
      </c>
      <c r="F33" s="48">
        <f t="shared" ref="F33:G33" si="9">SUM(F34:F36)</f>
        <v>121499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16815</v>
      </c>
      <c r="E35" s="13">
        <v>0</v>
      </c>
      <c r="F35" s="5">
        <f t="shared" si="4"/>
        <v>16815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2.6383823567416819E-2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5830</v>
      </c>
      <c r="F40" s="26">
        <f t="shared" ref="F40:G40" si="11">SUM(F41:F42)</f>
        <v>134170</v>
      </c>
      <c r="G40" s="48">
        <f t="shared" si="11"/>
        <v>5819.48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5830</v>
      </c>
      <c r="F42" s="32">
        <f t="shared" si="4"/>
        <v>34170</v>
      </c>
      <c r="G42" s="55">
        <v>5819.48</v>
      </c>
      <c r="H42" s="34">
        <f t="shared" si="1"/>
        <v>14.574999999999999</v>
      </c>
      <c r="I42" s="34">
        <f t="shared" si="2"/>
        <v>85.424999999999997</v>
      </c>
      <c r="J42" s="50">
        <f t="shared" si="2"/>
        <v>99.819554030874784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113650.22</v>
      </c>
      <c r="F43" s="26">
        <f t="shared" ref="F43:G43" si="12">SUM(F44:F46)</f>
        <v>543349.78</v>
      </c>
      <c r="G43" s="48">
        <f t="shared" si="12"/>
        <v>90450.22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240000</v>
      </c>
      <c r="E46" s="32">
        <v>113650.22</v>
      </c>
      <c r="F46" s="32">
        <f t="shared" si="4"/>
        <v>126349.78</v>
      </c>
      <c r="G46" s="51">
        <v>90450.22</v>
      </c>
      <c r="H46" s="34">
        <f t="shared" si="1"/>
        <v>47.354258333333334</v>
      </c>
      <c r="I46" s="34">
        <f t="shared" si="2"/>
        <v>52.645741666666666</v>
      </c>
      <c r="J46" s="50">
        <f t="shared" si="2"/>
        <v>79.58648914186</v>
      </c>
      <c r="K46" s="35">
        <f>(D46*100)/$D$63</f>
        <v>0.37657553709069502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108499.75</v>
      </c>
      <c r="F47" s="26">
        <f t="shared" ref="F47:G47" si="13">SUM(F48:F50)</f>
        <v>1036500.25</v>
      </c>
      <c r="G47" s="26">
        <f t="shared" si="13"/>
        <v>108493.75</v>
      </c>
      <c r="H47" s="27"/>
      <c r="I47" s="27"/>
      <c r="J47" s="27"/>
      <c r="K47" s="37"/>
    </row>
    <row r="48" spans="1:11" ht="15" thickBot="1" x14ac:dyDescent="0.4">
      <c r="A48" s="168"/>
      <c r="B48" s="3" t="s">
        <v>38</v>
      </c>
      <c r="C48" s="4">
        <v>500000</v>
      </c>
      <c r="D48" s="4">
        <v>800000</v>
      </c>
      <c r="E48" s="13">
        <v>0</v>
      </c>
      <c r="F48" s="5">
        <f t="shared" si="4"/>
        <v>800000</v>
      </c>
      <c r="G48" s="13">
        <v>0</v>
      </c>
      <c r="H48" s="9">
        <f t="shared" si="1"/>
        <v>0</v>
      </c>
      <c r="I48" s="6">
        <f t="shared" si="2"/>
        <v>100</v>
      </c>
      <c r="J48" s="11" t="e">
        <f t="shared" si="2"/>
        <v>#DIV/0!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29">
        <f t="shared" si="1"/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344000</v>
      </c>
      <c r="E50" s="33">
        <v>108499.75</v>
      </c>
      <c r="F50" s="32">
        <f t="shared" si="4"/>
        <v>235500.25</v>
      </c>
      <c r="G50" s="33">
        <v>108493.75</v>
      </c>
      <c r="H50" s="34">
        <f t="shared" si="1"/>
        <v>31.540624999999999</v>
      </c>
      <c r="I50" s="34">
        <f t="shared" si="2"/>
        <v>68.459374999999994</v>
      </c>
      <c r="J50" s="50">
        <f t="shared" si="2"/>
        <v>99.994470033341088</v>
      </c>
      <c r="K50" s="35">
        <f>(D50*100)/$D$63</f>
        <v>0.5397582698299962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0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0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0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475300</v>
      </c>
      <c r="F57" s="48">
        <f t="shared" ref="F57:G57" si="14">SUM(F58:F59)</f>
        <v>2677700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475300</v>
      </c>
      <c r="F59" s="32">
        <f t="shared" si="4"/>
        <v>2677700</v>
      </c>
      <c r="G59" s="51">
        <v>475300</v>
      </c>
      <c r="H59" s="49">
        <f t="shared" si="1"/>
        <v>15.074532191563591</v>
      </c>
      <c r="I59" s="61">
        <f t="shared" si="2"/>
        <v>84.925467808436409</v>
      </c>
      <c r="J59" s="50">
        <f t="shared" si="2"/>
        <v>100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18600</v>
      </c>
      <c r="F60" s="26">
        <f t="shared" ref="F60:G60" si="15">SUM(F61:F62)</f>
        <v>261400</v>
      </c>
      <c r="G60" s="48">
        <f t="shared" si="15"/>
        <v>16869.149999999998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50000</v>
      </c>
      <c r="E61" s="19">
        <v>16185</v>
      </c>
      <c r="F61" s="5">
        <f t="shared" si="4"/>
        <v>33815</v>
      </c>
      <c r="G61" s="13">
        <v>14803.46</v>
      </c>
      <c r="H61" s="6">
        <f t="shared" si="1"/>
        <v>32.369999999999997</v>
      </c>
      <c r="I61" s="6">
        <f t="shared" si="2"/>
        <v>67.63</v>
      </c>
      <c r="J61" s="11">
        <f t="shared" si="2"/>
        <v>91.464071671300587</v>
      </c>
      <c r="K61" s="29">
        <f>(D61*100)/$D$63</f>
        <v>7.8453236893894787E-2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2415</v>
      </c>
      <c r="F62" s="32">
        <f t="shared" si="4"/>
        <v>227585</v>
      </c>
      <c r="G62" s="55">
        <v>2065.69</v>
      </c>
      <c r="H62" s="49">
        <f t="shared" si="1"/>
        <v>1.05</v>
      </c>
      <c r="I62" s="34">
        <f t="shared" si="2"/>
        <v>98.95</v>
      </c>
      <c r="J62" s="50">
        <f t="shared" si="2"/>
        <v>85.535817805383033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53545460.139999993</v>
      </c>
      <c r="F63" s="128">
        <f>SUM(F9+F12,F15,F18,F21,F24,F28,F30,F33,F37,F40,F43,F47,F51,F54,F57+F60)</f>
        <v>10186773.199999999</v>
      </c>
      <c r="G63" s="128">
        <f>SUM(G9+G12,G15,G18,G21,G24,G28,G30,G33,G37,G40,G43,G47,G51,G54,G57+G60)</f>
        <v>23999602.359999996</v>
      </c>
      <c r="H63" s="129">
        <f t="shared" si="1"/>
        <v>84.016293379120413</v>
      </c>
      <c r="I63" s="129">
        <f t="shared" si="2"/>
        <v>15.983706620879573</v>
      </c>
      <c r="J63" s="129">
        <f t="shared" si="2"/>
        <v>44.820984444340603</v>
      </c>
      <c r="K63" s="130">
        <f>SUM(K9:K62)</f>
        <v>99.999999999999943</v>
      </c>
    </row>
    <row r="64" spans="1:11" x14ac:dyDescent="0.35">
      <c r="A64" s="167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68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54654710.139999993</v>
      </c>
      <c r="F67" s="66">
        <f t="shared" si="16"/>
        <v>10186773.199999999</v>
      </c>
      <c r="G67" s="66">
        <f t="shared" si="16"/>
        <v>23999602.359999996</v>
      </c>
      <c r="H67" s="67">
        <f t="shared" si="1"/>
        <v>85.756778439611466</v>
      </c>
      <c r="I67" s="67">
        <f t="shared" si="2"/>
        <v>15.983706620879573</v>
      </c>
      <c r="J67" s="67">
        <f t="shared" si="2"/>
        <v>43.911315783258495</v>
      </c>
      <c r="K67" s="143">
        <f>SUM(K63+K66)</f>
        <v>99.999999999999943</v>
      </c>
    </row>
    <row r="68" spans="1:11" x14ac:dyDescent="0.35">
      <c r="A68" s="7"/>
      <c r="B68" s="17" t="s">
        <v>62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3.7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topLeftCell="A55" workbookViewId="0">
      <selection sqref="A1:K71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71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141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47923441.539999999</v>
      </c>
      <c r="F9" s="26">
        <f>SUM(F10:F11)</f>
        <v>986558.46000000089</v>
      </c>
      <c r="G9" s="26">
        <f>SUM(G10:G11)</f>
        <v>23534143.07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47923441.539999999</v>
      </c>
      <c r="F11" s="32">
        <f>SUM(D11-E11)</f>
        <v>886558.46000000089</v>
      </c>
      <c r="G11" s="33">
        <v>23534143.07</v>
      </c>
      <c r="H11" s="34">
        <f>SUM(E11/D11*100)</f>
        <v>98.183654046301982</v>
      </c>
      <c r="I11" s="34">
        <f>SUM(F11/D11*100)</f>
        <v>1.8163459536980144</v>
      </c>
      <c r="J11" s="34">
        <f>SUM(G11/E11*100)</f>
        <v>49.107790078800754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743081.68</v>
      </c>
      <c r="F12" s="26">
        <f t="shared" ref="F12:G12" si="0">SUM(F13:F14)</f>
        <v>361918.31999999995</v>
      </c>
      <c r="G12" s="26">
        <f t="shared" si="0"/>
        <v>659953.81999999995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743081.68</v>
      </c>
      <c r="F13" s="5">
        <f>SUM(D13-E13)</f>
        <v>361918.31999999995</v>
      </c>
      <c r="G13" s="13">
        <v>659953.81999999995</v>
      </c>
      <c r="H13" s="6">
        <f t="shared" ref="H13:H67" si="1">SUM(E13/D13*100)</f>
        <v>67.247210859728511</v>
      </c>
      <c r="I13" s="6">
        <f t="shared" ref="I13:J67" si="2">SUM(F13/D13*100)</f>
        <v>32.752789140271489</v>
      </c>
      <c r="J13" s="6">
        <f>SUM(G13/E13*100)</f>
        <v>88.813092525709948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375777.36</v>
      </c>
      <c r="F15" s="26">
        <f t="shared" ref="F15:G15" si="3">SUM(F16:F17)</f>
        <v>181724.64</v>
      </c>
      <c r="G15" s="26">
        <f t="shared" si="3"/>
        <v>375722.36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557502</v>
      </c>
      <c r="E17" s="33">
        <v>375777.36</v>
      </c>
      <c r="F17" s="32">
        <f t="shared" si="4"/>
        <v>181724.64</v>
      </c>
      <c r="G17" s="33">
        <v>375722.36</v>
      </c>
      <c r="H17" s="34">
        <f t="shared" si="1"/>
        <v>67.40376895508895</v>
      </c>
      <c r="I17" s="34">
        <f t="shared" si="2"/>
        <v>32.59623104491105</v>
      </c>
      <c r="J17" s="34">
        <f t="shared" si="2"/>
        <v>99.985363673851992</v>
      </c>
      <c r="K17" s="35">
        <f>(D17*100)/$D$63</f>
        <v>0.87475672949640271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5793607</v>
      </c>
      <c r="E18" s="26">
        <f>SUM(E19:E20)</f>
        <v>3988667.4699999997</v>
      </c>
      <c r="F18" s="26">
        <f t="shared" ref="F18:G18" si="5">SUM(F19:F20)</f>
        <v>1804939.53</v>
      </c>
      <c r="G18" s="26">
        <f t="shared" si="5"/>
        <v>3776155.3600000003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3383498</v>
      </c>
      <c r="E19" s="13">
        <v>2408509.77</v>
      </c>
      <c r="F19" s="5">
        <f t="shared" si="4"/>
        <v>974988.23</v>
      </c>
      <c r="G19" s="13">
        <v>2345075.29</v>
      </c>
      <c r="H19" s="6">
        <f t="shared" si="1"/>
        <v>71.184016364129661</v>
      </c>
      <c r="I19" s="6">
        <f t="shared" si="2"/>
        <v>28.815983635870335</v>
      </c>
      <c r="J19" s="6">
        <f t="shared" si="2"/>
        <v>97.366235304912223</v>
      </c>
      <c r="K19" s="29">
        <f>(D19*100)/$D$63</f>
        <v>5.3089274024803847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2410109</v>
      </c>
      <c r="E20" s="33">
        <v>1580157.7</v>
      </c>
      <c r="F20" s="32">
        <f t="shared" si="4"/>
        <v>829951.3</v>
      </c>
      <c r="G20" s="33">
        <v>1431080.07</v>
      </c>
      <c r="H20" s="34">
        <f t="shared" si="1"/>
        <v>65.563744212398689</v>
      </c>
      <c r="I20" s="34">
        <f t="shared" si="2"/>
        <v>34.436255787601311</v>
      </c>
      <c r="J20" s="34">
        <f t="shared" si="2"/>
        <v>90.565648605832195</v>
      </c>
      <c r="K20" s="35">
        <f>(D20*100)/$D$63</f>
        <v>3.7816170463421579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528930.03</v>
      </c>
      <c r="F21" s="26">
        <f t="shared" ref="F21:G21" si="6">SUM(F22:F23)</f>
        <v>161069.97</v>
      </c>
      <c r="G21" s="48">
        <f t="shared" si="6"/>
        <v>451125.19999999995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398210.37</v>
      </c>
      <c r="F22" s="5">
        <f t="shared" si="4"/>
        <v>21789.630000000005</v>
      </c>
      <c r="G22" s="13">
        <v>321117.40999999997</v>
      </c>
      <c r="H22" s="6">
        <f t="shared" si="1"/>
        <v>94.811992857142855</v>
      </c>
      <c r="I22" s="6">
        <f t="shared" si="2"/>
        <v>5.1880071428571446</v>
      </c>
      <c r="J22" s="11">
        <f t="shared" si="2"/>
        <v>80.640142545760412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301829</v>
      </c>
      <c r="E24" s="26">
        <f>SUM(E25:E27)</f>
        <v>47749.9</v>
      </c>
      <c r="F24" s="26">
        <f t="shared" ref="F24:G24" si="7">SUM(F25:F27)</f>
        <v>254079.1</v>
      </c>
      <c r="G24" s="48">
        <f t="shared" si="7"/>
        <v>26231.38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26231.38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54.934942272130414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400</v>
      </c>
      <c r="E27" s="33">
        <v>0</v>
      </c>
      <c r="F27" s="51">
        <f t="shared" si="4"/>
        <v>400</v>
      </c>
      <c r="G27" s="33">
        <v>0</v>
      </c>
      <c r="H27" s="49">
        <f t="shared" si="1"/>
        <v>0</v>
      </c>
      <c r="I27" s="34">
        <f t="shared" si="2"/>
        <v>100</v>
      </c>
      <c r="J27" s="50" t="e">
        <f t="shared" si="2"/>
        <v>#DIV/0!</v>
      </c>
      <c r="K27" s="35">
        <f>(D27*100)/$D$63</f>
        <v>6.2762589515115831E-4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120583.4</v>
      </c>
      <c r="F30" s="54">
        <f t="shared" si="4"/>
        <v>240909.93999999997</v>
      </c>
      <c r="G30" s="48">
        <f>SUM(G31+G32)</f>
        <v>120540.85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/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59090.06</v>
      </c>
      <c r="F32" s="32">
        <f>SUM(D32-E32)</f>
        <v>240909.94</v>
      </c>
      <c r="G32" s="55">
        <v>59047.51</v>
      </c>
      <c r="H32" s="34">
        <f t="shared" si="1"/>
        <v>19.696686666666665</v>
      </c>
      <c r="I32" s="34">
        <f t="shared" si="2"/>
        <v>80.303313333333335</v>
      </c>
      <c r="J32" s="50">
        <f t="shared" si="2"/>
        <v>99.927991272982297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7023</v>
      </c>
      <c r="F40" s="26">
        <f t="shared" ref="F40:G40" si="11">SUM(F41:F42)</f>
        <v>132977</v>
      </c>
      <c r="G40" s="48">
        <f t="shared" si="11"/>
        <v>7011.16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7023</v>
      </c>
      <c r="F42" s="32">
        <f t="shared" si="4"/>
        <v>32977</v>
      </c>
      <c r="G42" s="55">
        <v>7011.16</v>
      </c>
      <c r="H42" s="34">
        <f t="shared" si="1"/>
        <v>17.557500000000001</v>
      </c>
      <c r="I42" s="34">
        <f t="shared" si="2"/>
        <v>82.442499999999995</v>
      </c>
      <c r="J42" s="50">
        <f t="shared" si="2"/>
        <v>99.831411077886941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149137.25</v>
      </c>
      <c r="F47" s="26">
        <f t="shared" ref="F47:G47" si="13">SUM(F48:F50)</f>
        <v>995862.75</v>
      </c>
      <c r="G47" s="26">
        <f t="shared" si="13"/>
        <v>126808.5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344000</v>
      </c>
      <c r="E50" s="33">
        <v>126899.75</v>
      </c>
      <c r="F50" s="32">
        <f t="shared" si="4"/>
        <v>217100.25</v>
      </c>
      <c r="G50" s="33">
        <v>126808.5</v>
      </c>
      <c r="H50" s="34">
        <f t="shared" si="1"/>
        <v>36.889462209302323</v>
      </c>
      <c r="I50" s="34">
        <f t="shared" si="2"/>
        <v>63.110537790697677</v>
      </c>
      <c r="J50" s="50">
        <f t="shared" si="2"/>
        <v>99.928092844942569</v>
      </c>
      <c r="K50" s="35">
        <f>(D50*100)/$D$63</f>
        <v>0.5397582698299962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126102</v>
      </c>
      <c r="F54" s="48">
        <f>SUM(F55:F56)</f>
        <v>143898</v>
      </c>
      <c r="G54" s="48">
        <f>SUM(G55:G56)</f>
        <v>69937.03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126102</v>
      </c>
      <c r="F56" s="51">
        <f t="shared" si="4"/>
        <v>43898</v>
      </c>
      <c r="G56" s="31">
        <v>69937.03</v>
      </c>
      <c r="H56" s="34">
        <f t="shared" si="1"/>
        <v>74.177647058823524</v>
      </c>
      <c r="I56" s="34">
        <f t="shared" si="2"/>
        <v>25.822352941176469</v>
      </c>
      <c r="J56" s="50">
        <f t="shared" si="2"/>
        <v>55.460682622004413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146600</v>
      </c>
      <c r="F60" s="26">
        <f t="shared" ref="F60:G60" si="15">SUM(F61:F62)</f>
        <v>133400</v>
      </c>
      <c r="G60" s="48">
        <f t="shared" si="15"/>
        <v>17589.149999999998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50000</v>
      </c>
      <c r="E61" s="19">
        <v>17185</v>
      </c>
      <c r="F61" s="5">
        <f t="shared" si="4"/>
        <v>32815</v>
      </c>
      <c r="G61" s="13">
        <v>15523.46</v>
      </c>
      <c r="H61" s="6">
        <f t="shared" si="1"/>
        <v>34.369999999999997</v>
      </c>
      <c r="I61" s="6">
        <f t="shared" si="2"/>
        <v>65.63</v>
      </c>
      <c r="J61" s="11">
        <f t="shared" si="2"/>
        <v>90.331451847541459</v>
      </c>
      <c r="K61" s="29">
        <f>(D61*100)/$D$63</f>
        <v>7.8453236893894787E-2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56917280.079999991</v>
      </c>
      <c r="F63" s="128">
        <f>SUM(F9+F12,F15,F18,F21,F24,F28,F30,F33,F37,F40,F43,F47,F51,F54,F57+F60)</f>
        <v>6814953.2600000016</v>
      </c>
      <c r="G63" s="128">
        <f>SUM(G9+G12,G15,G18,G21,G24,G28,G30,G33,G37,G40,G43,G47,G51,G54,G57+G60)</f>
        <v>29737245.919999998</v>
      </c>
      <c r="H63" s="129">
        <f t="shared" si="1"/>
        <v>89.306897149447977</v>
      </c>
      <c r="I63" s="129">
        <f t="shared" si="2"/>
        <v>10.693102850552014</v>
      </c>
      <c r="J63" s="129">
        <f t="shared" si="2"/>
        <v>52.246428287161407</v>
      </c>
      <c r="K63" s="130">
        <f>SUM(K9:K62)</f>
        <v>99.999999999999943</v>
      </c>
    </row>
    <row r="64" spans="1:11" x14ac:dyDescent="0.35">
      <c r="A64" s="167">
        <v>450</v>
      </c>
      <c r="B64" s="132" t="s">
        <v>64</v>
      </c>
      <c r="C64" s="133"/>
      <c r="D64" s="133"/>
      <c r="E64" s="133">
        <f>SUM(E65)</f>
        <v>1109250</v>
      </c>
      <c r="F64" s="133"/>
      <c r="G64" s="133"/>
      <c r="H64" s="142"/>
      <c r="I64" s="134"/>
      <c r="J64" s="134"/>
      <c r="K64" s="135"/>
    </row>
    <row r="65" spans="1:11" ht="15" thickBot="1" x14ac:dyDescent="0.4">
      <c r="A65" s="168"/>
      <c r="B65" s="140" t="s">
        <v>69</v>
      </c>
      <c r="C65" s="137">
        <v>0</v>
      </c>
      <c r="D65" s="137">
        <v>0</v>
      </c>
      <c r="E65" s="137">
        <v>1109250</v>
      </c>
      <c r="F65" s="137">
        <v>0</v>
      </c>
      <c r="G65" s="137">
        <v>0</v>
      </c>
      <c r="H65" s="49" t="e">
        <f t="shared" si="1"/>
        <v>#DIV/0!</v>
      </c>
      <c r="I65" s="34" t="e">
        <f t="shared" si="2"/>
        <v>#DIV/0!</v>
      </c>
      <c r="J65" s="50">
        <f t="shared" si="2"/>
        <v>0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1109250</v>
      </c>
      <c r="F66" s="128">
        <v>0</v>
      </c>
      <c r="G66" s="128"/>
      <c r="H66" s="129" t="e">
        <f t="shared" si="1"/>
        <v>#DIV/0!</v>
      </c>
      <c r="I66" s="129" t="e">
        <f t="shared" si="2"/>
        <v>#DIV/0!</v>
      </c>
      <c r="J66" s="129">
        <f t="shared" si="2"/>
        <v>0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58026530.079999991</v>
      </c>
      <c r="F67" s="66">
        <f t="shared" si="16"/>
        <v>6814953.2600000016</v>
      </c>
      <c r="G67" s="66">
        <f t="shared" si="16"/>
        <v>29737245.919999998</v>
      </c>
      <c r="H67" s="67">
        <f t="shared" si="1"/>
        <v>91.047382209939016</v>
      </c>
      <c r="I67" s="67">
        <f t="shared" si="2"/>
        <v>10.693102850552014</v>
      </c>
      <c r="J67" s="67">
        <f t="shared" si="2"/>
        <v>51.247672192360753</v>
      </c>
      <c r="K67" s="143">
        <f>SUM(K63+K66)</f>
        <v>99.999999999999943</v>
      </c>
    </row>
    <row r="68" spans="1:11" x14ac:dyDescent="0.35">
      <c r="A68" s="7"/>
      <c r="B68" s="17" t="s">
        <v>70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23" customHeight="1" x14ac:dyDescent="0.35">
      <c r="B70" s="79" t="s">
        <v>57</v>
      </c>
    </row>
    <row r="71" spans="1:11" ht="11.5" customHeight="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1"/>
  <sheetViews>
    <sheetView topLeftCell="B70" workbookViewId="0">
      <selection sqref="A1:K71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146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48064441.539999999</v>
      </c>
      <c r="F9" s="26">
        <f>SUM(F10:F11)</f>
        <v>845558.46000000089</v>
      </c>
      <c r="G9" s="26">
        <f>SUM(G10:G11)</f>
        <v>27221327.41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48064441.539999999</v>
      </c>
      <c r="F11" s="32">
        <f>SUM(D11-E11)</f>
        <v>745558.46000000089</v>
      </c>
      <c r="G11" s="33">
        <v>27221327.41</v>
      </c>
      <c r="H11" s="34">
        <f>SUM(E11/D11*100)</f>
        <v>98.47252927678754</v>
      </c>
      <c r="I11" s="34">
        <f>SUM(F11/D11*100)</f>
        <v>1.5274707232124585</v>
      </c>
      <c r="J11" s="34">
        <f>SUM(G11/E11*100)</f>
        <v>56.635064379861724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840323.68</v>
      </c>
      <c r="F12" s="26">
        <f t="shared" ref="F12:G12" si="0">SUM(F13:F14)</f>
        <v>264676.31999999995</v>
      </c>
      <c r="G12" s="26">
        <f t="shared" si="0"/>
        <v>757195.04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840323.68</v>
      </c>
      <c r="F13" s="5">
        <f>SUM(D13-E13)</f>
        <v>264676.31999999995</v>
      </c>
      <c r="G13" s="13">
        <v>757195.04</v>
      </c>
      <c r="H13" s="6">
        <f t="shared" ref="H13:H67" si="1">SUM(E13/D13*100)</f>
        <v>76.047391855203628</v>
      </c>
      <c r="I13" s="6">
        <f t="shared" ref="I13:J67" si="2">SUM(F13/D13*100)</f>
        <v>23.952608144796375</v>
      </c>
      <c r="J13" s="6">
        <f>SUM(G13/E13*100)</f>
        <v>90.107545225906279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386455.36</v>
      </c>
      <c r="F15" s="26">
        <f t="shared" ref="F15:G15" si="3">SUM(F16:F17)</f>
        <v>171046.64</v>
      </c>
      <c r="G15" s="26">
        <f t="shared" si="3"/>
        <v>386129.45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557502</v>
      </c>
      <c r="E17" s="33">
        <v>386455.36</v>
      </c>
      <c r="F17" s="32">
        <f t="shared" si="4"/>
        <v>171046.64</v>
      </c>
      <c r="G17" s="33">
        <v>386129.45</v>
      </c>
      <c r="H17" s="34">
        <f t="shared" si="1"/>
        <v>69.319098406821851</v>
      </c>
      <c r="I17" s="34">
        <f t="shared" si="2"/>
        <v>30.680901593178145</v>
      </c>
      <c r="J17" s="34">
        <f t="shared" si="2"/>
        <v>99.915666844418979</v>
      </c>
      <c r="K17" s="35">
        <f>(D17*100)/$D$63</f>
        <v>0.87475672949640271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5792607</v>
      </c>
      <c r="E18" s="26">
        <f>SUM(E19:E20)</f>
        <v>4690425.47</v>
      </c>
      <c r="F18" s="26">
        <f t="shared" ref="F18:G18" si="5">SUM(F19:F20)</f>
        <v>1102181.53</v>
      </c>
      <c r="G18" s="26">
        <f t="shared" si="5"/>
        <v>4293904.71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3382498</v>
      </c>
      <c r="E19" s="13">
        <v>2885259.77</v>
      </c>
      <c r="F19" s="5">
        <f t="shared" si="4"/>
        <v>497238.23</v>
      </c>
      <c r="G19" s="13">
        <v>2722807.12</v>
      </c>
      <c r="H19" s="6">
        <f t="shared" si="1"/>
        <v>85.29967408702089</v>
      </c>
      <c r="I19" s="6">
        <f t="shared" si="2"/>
        <v>14.700325912979107</v>
      </c>
      <c r="J19" s="6">
        <f t="shared" si="2"/>
        <v>94.369565898740547</v>
      </c>
      <c r="K19" s="29">
        <f>(D19*100)/$D$63</f>
        <v>5.3073583377425066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2410109</v>
      </c>
      <c r="E20" s="33">
        <v>1805165.7</v>
      </c>
      <c r="F20" s="32">
        <f t="shared" si="4"/>
        <v>604943.30000000005</v>
      </c>
      <c r="G20" s="33">
        <v>1571097.59</v>
      </c>
      <c r="H20" s="34">
        <f t="shared" si="1"/>
        <v>74.89975349662609</v>
      </c>
      <c r="I20" s="34">
        <f t="shared" si="2"/>
        <v>25.100246503373913</v>
      </c>
      <c r="J20" s="34">
        <f t="shared" si="2"/>
        <v>87.033428011622433</v>
      </c>
      <c r="K20" s="35">
        <f>(D20*100)/$D$63</f>
        <v>3.7816170463421579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690000</v>
      </c>
      <c r="E21" s="26">
        <f>SUM(E22:E23)</f>
        <v>547065.03</v>
      </c>
      <c r="F21" s="26">
        <f t="shared" ref="F21:G21" si="6">SUM(F22:F23)</f>
        <v>142934.97</v>
      </c>
      <c r="G21" s="48">
        <f t="shared" si="6"/>
        <v>477426.5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420000</v>
      </c>
      <c r="E22" s="13">
        <v>416345.37</v>
      </c>
      <c r="F22" s="5">
        <f t="shared" si="4"/>
        <v>3654.6300000000047</v>
      </c>
      <c r="G22" s="13">
        <v>347418.71</v>
      </c>
      <c r="H22" s="6">
        <f t="shared" si="1"/>
        <v>99.12984999999999</v>
      </c>
      <c r="I22" s="6">
        <f t="shared" si="2"/>
        <v>0.87015000000000109</v>
      </c>
      <c r="J22" s="11">
        <f t="shared" si="2"/>
        <v>83.444835714157222</v>
      </c>
      <c r="K22" s="29">
        <f>(D22*100)/$D$63</f>
        <v>0.65900718990871621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48653.46</v>
      </c>
      <c r="F24" s="26">
        <f t="shared" ref="F24:G24" si="7">SUM(F25:F27)</f>
        <v>254175.54</v>
      </c>
      <c r="G24" s="48">
        <f t="shared" si="7"/>
        <v>39592.54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39592.54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82.916487783220489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2.1966906330290544E-3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100000</v>
      </c>
      <c r="E28" s="26">
        <f>SUM(E29)</f>
        <v>4150.2299999999996</v>
      </c>
      <c r="F28" s="52">
        <f t="shared" si="4"/>
        <v>95849.77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100000</v>
      </c>
      <c r="E29" s="31">
        <v>4150.2299999999996</v>
      </c>
      <c r="F29" s="32">
        <f t="shared" si="4"/>
        <v>95849.77</v>
      </c>
      <c r="G29" s="53">
        <v>4140.22</v>
      </c>
      <c r="H29" s="49">
        <f t="shared" si="1"/>
        <v>4.1502299999999996</v>
      </c>
      <c r="I29" s="34">
        <f t="shared" si="2"/>
        <v>95.849770000000007</v>
      </c>
      <c r="J29" s="50">
        <f t="shared" si="2"/>
        <v>99.758808547960015</v>
      </c>
      <c r="K29" s="35">
        <f>(D29*100)/$D$63</f>
        <v>0.15690647378778957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2">
        <v>0</v>
      </c>
      <c r="D31" s="74">
        <v>61493.34</v>
      </c>
      <c r="E31" s="74">
        <v>61493.34</v>
      </c>
      <c r="F31" s="76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115102</v>
      </c>
      <c r="E33" s="48">
        <f>SUM(E34:E36)</f>
        <v>418</v>
      </c>
      <c r="F33" s="48">
        <f t="shared" ref="F33:G33" si="9">SUM(F34:F36)</f>
        <v>114684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4">
        <v>10000</v>
      </c>
      <c r="E35" s="13">
        <v>0</v>
      </c>
      <c r="F35" s="5">
        <f t="shared" si="4"/>
        <v>10000</v>
      </c>
      <c r="G35" s="8">
        <v>0</v>
      </c>
      <c r="H35" s="9">
        <f t="shared" si="1"/>
        <v>0</v>
      </c>
      <c r="I35" s="6">
        <f t="shared" si="2"/>
        <v>100</v>
      </c>
      <c r="J35" s="11" t="e">
        <f t="shared" si="2"/>
        <v>#DIV/0!</v>
      </c>
      <c r="K35" s="29">
        <f>(D35*100)/$D$63</f>
        <v>1.5690647378778958E-2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2980</v>
      </c>
      <c r="F37" s="26">
        <f t="shared" ref="F37:G37" si="10">SUM(F38:F39)</f>
        <v>67020</v>
      </c>
      <c r="G37" s="48">
        <f t="shared" si="10"/>
        <v>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2975</v>
      </c>
      <c r="F39" s="32">
        <f t="shared" si="4"/>
        <v>17025</v>
      </c>
      <c r="G39" s="55">
        <v>0</v>
      </c>
      <c r="H39" s="34">
        <f t="shared" si="1"/>
        <v>14.875</v>
      </c>
      <c r="I39" s="34">
        <f t="shared" si="2"/>
        <v>85.125</v>
      </c>
      <c r="J39" s="50">
        <f t="shared" si="2"/>
        <v>0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657000</v>
      </c>
      <c r="E43" s="26">
        <f>SUM(E44:E46)</f>
        <v>218690.22</v>
      </c>
      <c r="F43" s="26">
        <f t="shared" ref="F43:G43" si="12">SUM(F44:F46)</f>
        <v>438309.78</v>
      </c>
      <c r="G43" s="48">
        <f t="shared" si="12"/>
        <v>92380.22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417000</v>
      </c>
      <c r="E44" s="10">
        <v>0</v>
      </c>
      <c r="F44" s="5">
        <f t="shared" si="4"/>
        <v>417000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0.65429999569508257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92380.22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42.242501745162627</v>
      </c>
      <c r="K46" s="35">
        <f>(D46*100)/$D$63</f>
        <v>0.37657553709069502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1145000</v>
      </c>
      <c r="E47" s="26">
        <f>SUM(E48:E50)</f>
        <v>181137.25</v>
      </c>
      <c r="F47" s="26">
        <f t="shared" ref="F47:G47" si="13">SUM(F48:F50)</f>
        <v>963862.75</v>
      </c>
      <c r="G47" s="26">
        <f t="shared" si="13"/>
        <v>158879.14000000001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344000</v>
      </c>
      <c r="E50" s="33">
        <v>158899.75</v>
      </c>
      <c r="F50" s="32">
        <f t="shared" si="4"/>
        <v>185100.25</v>
      </c>
      <c r="G50" s="33">
        <v>158879.14000000001</v>
      </c>
      <c r="H50" s="34">
        <f t="shared" si="1"/>
        <v>46.191787790697674</v>
      </c>
      <c r="I50" s="34">
        <f t="shared" si="2"/>
        <v>53.808212209302333</v>
      </c>
      <c r="J50" s="50">
        <f t="shared" si="2"/>
        <v>99.987029557944567</v>
      </c>
      <c r="K50" s="35">
        <f>(D50*100)/$D$63</f>
        <v>0.5397582698299962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82700</v>
      </c>
      <c r="E51" s="48">
        <f>SUM(E52:E53)</f>
        <v>0</v>
      </c>
      <c r="F51" s="48">
        <f>SUM(F52:F53)</f>
        <v>82700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0">
        <v>2700</v>
      </c>
      <c r="E53" s="51">
        <v>0</v>
      </c>
      <c r="F53" s="51">
        <f t="shared" si="4"/>
        <v>2700</v>
      </c>
      <c r="G53" s="51">
        <v>0</v>
      </c>
      <c r="H53" s="49">
        <f t="shared" si="1"/>
        <v>0</v>
      </c>
      <c r="I53" s="34">
        <f t="shared" si="2"/>
        <v>100</v>
      </c>
      <c r="J53" s="50" t="e">
        <f t="shared" si="2"/>
        <v>#DIV/0!</v>
      </c>
      <c r="K53" s="35">
        <f>(D53*100)/$D$63</f>
        <v>4.2364747922703184E-3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162712.38</v>
      </c>
      <c r="F54" s="48">
        <f>SUM(F55:F56)</f>
        <v>107287.62</v>
      </c>
      <c r="G54" s="48">
        <f>SUM(G55:G56)</f>
        <v>123687.9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162712.38</v>
      </c>
      <c r="F56" s="51">
        <f t="shared" si="4"/>
        <v>7287.6199999999953</v>
      </c>
      <c r="G56" s="31">
        <v>123687.9</v>
      </c>
      <c r="H56" s="34">
        <f t="shared" si="1"/>
        <v>95.713164705882363</v>
      </c>
      <c r="I56" s="34">
        <f t="shared" si="2"/>
        <v>4.286835294117644</v>
      </c>
      <c r="J56" s="50">
        <f t="shared" si="2"/>
        <v>76.016280998409584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151100</v>
      </c>
      <c r="F60" s="26">
        <f t="shared" ref="F60:G60" si="15">SUM(F61:F62)</f>
        <v>128900</v>
      </c>
      <c r="G60" s="48">
        <f t="shared" si="15"/>
        <v>20857.82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50000</v>
      </c>
      <c r="E61" s="19">
        <v>21685</v>
      </c>
      <c r="F61" s="5">
        <f t="shared" si="4"/>
        <v>28315</v>
      </c>
      <c r="G61" s="13">
        <v>18792.13</v>
      </c>
      <c r="H61" s="6">
        <f t="shared" si="1"/>
        <v>43.37</v>
      </c>
      <c r="I61" s="6">
        <f t="shared" si="2"/>
        <v>56.63</v>
      </c>
      <c r="J61" s="11">
        <f t="shared" si="2"/>
        <v>86.659580355084159</v>
      </c>
      <c r="K61" s="29">
        <f>(D61*100)/$D$63</f>
        <v>7.8453236893894787E-2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57962028.909999996</v>
      </c>
      <c r="F63" s="128">
        <f>SUM(F9+F12,F15,F18,F21,F24,F28,F30,F33,F37,F40,F43,F47,F51,F54,F57+F60)</f>
        <v>5770204.4300000016</v>
      </c>
      <c r="G63" s="128">
        <f>SUM(G9+G12,G15,G18,G21,G24,G28,G30,G33,G37,G40,G43,G47,G51,G54,G57+G60)</f>
        <v>34180494.129999995</v>
      </c>
      <c r="H63" s="129">
        <f t="shared" si="1"/>
        <v>90.946175698540159</v>
      </c>
      <c r="I63" s="129">
        <f t="shared" si="2"/>
        <v>9.0538243014598265</v>
      </c>
      <c r="J63" s="129">
        <f t="shared" si="2"/>
        <v>58.970492877455072</v>
      </c>
      <c r="K63" s="130">
        <f>SUM(K9:K62)</f>
        <v>99.999999999999943</v>
      </c>
    </row>
    <row r="64" spans="1:11" x14ac:dyDescent="0.35">
      <c r="A64" s="167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884974.92</v>
      </c>
      <c r="H64" s="142"/>
      <c r="I64" s="134"/>
      <c r="J64" s="134"/>
      <c r="K64" s="135"/>
    </row>
    <row r="65" spans="1:11" ht="15" thickBot="1" x14ac:dyDescent="0.4">
      <c r="A65" s="168"/>
      <c r="B65" s="140" t="s">
        <v>69</v>
      </c>
      <c r="C65" s="137">
        <v>0</v>
      </c>
      <c r="D65" s="137">
        <v>0</v>
      </c>
      <c r="E65" s="137">
        <v>1609250</v>
      </c>
      <c r="F65" s="137">
        <v>0</v>
      </c>
      <c r="G65" s="137">
        <v>884974.92</v>
      </c>
      <c r="H65" s="49" t="e">
        <f t="shared" si="1"/>
        <v>#DIV/0!</v>
      </c>
      <c r="I65" s="34" t="e">
        <f t="shared" si="2"/>
        <v>#DIV/0!</v>
      </c>
      <c r="J65" s="50">
        <f t="shared" si="2"/>
        <v>54.99300419450055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884974.92</v>
      </c>
      <c r="H66" s="129" t="e">
        <f t="shared" si="1"/>
        <v>#DIV/0!</v>
      </c>
      <c r="I66" s="129" t="e">
        <f t="shared" si="2"/>
        <v>#DIV/0!</v>
      </c>
      <c r="J66" s="129">
        <f t="shared" si="2"/>
        <v>54.99300419450055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59571278.909999996</v>
      </c>
      <c r="F67" s="66">
        <f t="shared" si="16"/>
        <v>5770204.4300000016</v>
      </c>
      <c r="G67" s="66">
        <f t="shared" si="16"/>
        <v>35065469.049999997</v>
      </c>
      <c r="H67" s="67">
        <f t="shared" si="1"/>
        <v>93.471193127970167</v>
      </c>
      <c r="I67" s="67">
        <f t="shared" si="2"/>
        <v>9.0538243014598265</v>
      </c>
      <c r="J67" s="67">
        <f t="shared" si="2"/>
        <v>58.863045567607742</v>
      </c>
      <c r="K67" s="143">
        <f>SUM(K63+K66)</f>
        <v>99.999999999999943</v>
      </c>
    </row>
    <row r="68" spans="1:11" x14ac:dyDescent="0.35">
      <c r="A68" s="7"/>
      <c r="B68" s="17" t="s">
        <v>73</v>
      </c>
      <c r="C68" s="7"/>
    </row>
    <row r="69" spans="1:11" x14ac:dyDescent="0.35">
      <c r="A69" s="7"/>
      <c r="B69" s="17" t="s">
        <v>48</v>
      </c>
      <c r="C69" s="7"/>
      <c r="E69" t="s">
        <v>44</v>
      </c>
    </row>
    <row r="70" spans="1:11" ht="15" customHeight="1" x14ac:dyDescent="0.35">
      <c r="B70" s="79" t="s">
        <v>57</v>
      </c>
    </row>
    <row r="71" spans="1:11" x14ac:dyDescent="0.35">
      <c r="B71" s="17" t="s">
        <v>68</v>
      </c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1"/>
  <sheetViews>
    <sheetView topLeftCell="A53" workbookViewId="0">
      <selection sqref="A1:K71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51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x14ac:dyDescent="0.35">
      <c r="A2" s="151" t="s">
        <v>49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x14ac:dyDescent="0.35">
      <c r="A3" s="151" t="s">
        <v>50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x14ac:dyDescent="0.35">
      <c r="A4" s="151" t="s">
        <v>45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thickBot="1" x14ac:dyDescent="0.4">
      <c r="B5" s="1" t="s">
        <v>75</v>
      </c>
      <c r="F5" s="2"/>
      <c r="G5" s="2"/>
      <c r="K5" s="2" t="s">
        <v>0</v>
      </c>
    </row>
    <row r="6" spans="1:11" ht="15" thickBot="1" x14ac:dyDescent="0.4">
      <c r="A6" s="152" t="s">
        <v>1</v>
      </c>
      <c r="B6" s="155" t="s">
        <v>2</v>
      </c>
      <c r="C6" s="177" t="s">
        <v>3</v>
      </c>
      <c r="D6" s="158"/>
      <c r="E6" s="158"/>
      <c r="F6" s="158"/>
      <c r="G6" s="159"/>
      <c r="H6" s="178" t="s">
        <v>17</v>
      </c>
      <c r="I6" s="161"/>
      <c r="J6" s="162"/>
      <c r="K6" s="163"/>
    </row>
    <row r="7" spans="1:11" x14ac:dyDescent="0.35">
      <c r="A7" s="153"/>
      <c r="B7" s="156"/>
      <c r="C7" s="179" t="s">
        <v>26</v>
      </c>
      <c r="D7" s="175"/>
      <c r="E7" s="175" t="s">
        <v>4</v>
      </c>
      <c r="F7" s="175" t="s">
        <v>27</v>
      </c>
      <c r="G7" s="176" t="s">
        <v>28</v>
      </c>
      <c r="H7" s="15"/>
      <c r="I7" s="16"/>
      <c r="J7" s="16"/>
      <c r="K7" s="147"/>
    </row>
    <row r="8" spans="1:11" ht="44" thickBot="1" x14ac:dyDescent="0.4">
      <c r="A8" s="154"/>
      <c r="B8" s="157"/>
      <c r="C8" s="80" t="s">
        <v>25</v>
      </c>
      <c r="D8" s="43" t="s">
        <v>58</v>
      </c>
      <c r="E8" s="166"/>
      <c r="F8" s="166"/>
      <c r="G8" s="171"/>
      <c r="H8" s="44" t="s">
        <v>18</v>
      </c>
      <c r="I8" s="45" t="s">
        <v>19</v>
      </c>
      <c r="J8" s="45" t="s">
        <v>29</v>
      </c>
      <c r="K8" s="46" t="s">
        <v>21</v>
      </c>
    </row>
    <row r="9" spans="1:11" x14ac:dyDescent="0.35">
      <c r="A9" s="167">
        <v>48</v>
      </c>
      <c r="B9" s="59" t="s">
        <v>5</v>
      </c>
      <c r="C9" s="26">
        <f>SUM(C10:C11)</f>
        <v>48910000</v>
      </c>
      <c r="D9" s="26">
        <f>SUM(D10:D11)</f>
        <v>48910000</v>
      </c>
      <c r="E9" s="26">
        <f>SUM(E10:E11)</f>
        <v>48215761.539999999</v>
      </c>
      <c r="F9" s="26">
        <f>SUM(F10:F11)</f>
        <v>694238.46000000089</v>
      </c>
      <c r="G9" s="26">
        <f>SUM(G10:G11)</f>
        <v>30596255.23</v>
      </c>
      <c r="H9" s="27"/>
      <c r="I9" s="27"/>
      <c r="J9" s="27"/>
      <c r="K9" s="28"/>
    </row>
    <row r="10" spans="1:11" x14ac:dyDescent="0.35">
      <c r="A10" s="168"/>
      <c r="B10" s="58" t="s">
        <v>43</v>
      </c>
      <c r="C10" s="20">
        <v>100000</v>
      </c>
      <c r="D10" s="20">
        <v>100000</v>
      </c>
      <c r="E10" s="24">
        <v>0</v>
      </c>
      <c r="F10" s="5">
        <f>SUM(D10-E10)</f>
        <v>100000</v>
      </c>
      <c r="G10" s="13">
        <v>0</v>
      </c>
      <c r="H10" s="9">
        <f>SUM(E10/D10*100)</f>
        <v>0</v>
      </c>
      <c r="I10" s="6">
        <f>SUM(F10/D10*100)</f>
        <v>100</v>
      </c>
      <c r="J10" s="6" t="e">
        <f>SUM(G10/E10*100)</f>
        <v>#DIV/0!</v>
      </c>
      <c r="K10" s="29">
        <f>(D10*100)/$D$63</f>
        <v>0.15690647378778957</v>
      </c>
    </row>
    <row r="11" spans="1:11" ht="15" thickBot="1" x14ac:dyDescent="0.4">
      <c r="A11" s="169"/>
      <c r="B11" s="70" t="s">
        <v>35</v>
      </c>
      <c r="C11" s="30">
        <v>48810000</v>
      </c>
      <c r="D11" s="30">
        <v>48810000</v>
      </c>
      <c r="E11" s="31">
        <v>48215761.539999999</v>
      </c>
      <c r="F11" s="32">
        <f>SUM(D11-E11)</f>
        <v>594238.46000000089</v>
      </c>
      <c r="G11" s="33">
        <v>30596255.23</v>
      </c>
      <c r="H11" s="34">
        <f>SUM(E11/D11*100)</f>
        <v>98.782547715632035</v>
      </c>
      <c r="I11" s="34">
        <f>SUM(F11/D11*100)</f>
        <v>1.2174522843679592</v>
      </c>
      <c r="J11" s="34">
        <f>SUM(G11/E11*100)</f>
        <v>63.456957336694174</v>
      </c>
      <c r="K11" s="35">
        <f>(D11*100)/$D$63</f>
        <v>76.586049855820093</v>
      </c>
    </row>
    <row r="12" spans="1:11" x14ac:dyDescent="0.35">
      <c r="A12" s="167">
        <v>57</v>
      </c>
      <c r="B12" s="25" t="s">
        <v>6</v>
      </c>
      <c r="C12" s="36">
        <f>SUM(C13:C14)</f>
        <v>1105000</v>
      </c>
      <c r="D12" s="26">
        <f>SUM(D13:D14)</f>
        <v>1105000</v>
      </c>
      <c r="E12" s="26">
        <f>SUM(E13:E14)</f>
        <v>938468.76</v>
      </c>
      <c r="F12" s="26">
        <f t="shared" ref="F12:G12" si="0">SUM(F13:F14)</f>
        <v>166531.24</v>
      </c>
      <c r="G12" s="26">
        <f t="shared" si="0"/>
        <v>855340.12</v>
      </c>
      <c r="H12" s="27"/>
      <c r="I12" s="27"/>
      <c r="J12" s="27"/>
      <c r="K12" s="37"/>
    </row>
    <row r="13" spans="1:11" x14ac:dyDescent="0.35">
      <c r="A13" s="168"/>
      <c r="B13" s="3" t="s">
        <v>36</v>
      </c>
      <c r="C13" s="4">
        <v>1105000</v>
      </c>
      <c r="D13" s="4">
        <v>1105000</v>
      </c>
      <c r="E13" s="13">
        <v>938468.76</v>
      </c>
      <c r="F13" s="5">
        <f>SUM(D13-E13)</f>
        <v>166531.24</v>
      </c>
      <c r="G13" s="13">
        <v>855340.12</v>
      </c>
      <c r="H13" s="6">
        <f t="shared" ref="H13:H67" si="1">SUM(E13/D13*100)</f>
        <v>84.92929954751132</v>
      </c>
      <c r="I13" s="6">
        <f t="shared" ref="I13:J67" si="2">SUM(F13/D13*100)</f>
        <v>15.070700452488687</v>
      </c>
      <c r="J13" s="6">
        <f>SUM(G13/E13*100)</f>
        <v>91.142098326213855</v>
      </c>
      <c r="K13" s="29">
        <f>(D13*100)/$D$63</f>
        <v>1.733816535355075</v>
      </c>
    </row>
    <row r="14" spans="1:11" ht="15" thickBot="1" x14ac:dyDescent="0.4">
      <c r="A14" s="169"/>
      <c r="B14" s="38" t="s">
        <v>37</v>
      </c>
      <c r="C14" s="39">
        <v>0</v>
      </c>
      <c r="D14" s="40">
        <v>0</v>
      </c>
      <c r="E14" s="33">
        <v>0</v>
      </c>
      <c r="F14" s="32">
        <f>SUM(D14-E14)</f>
        <v>0</v>
      </c>
      <c r="G14" s="33">
        <v>0</v>
      </c>
      <c r="H14" s="34" t="e">
        <f t="shared" si="1"/>
        <v>#DIV/0!</v>
      </c>
      <c r="I14" s="34" t="e">
        <f t="shared" si="2"/>
        <v>#DIV/0!</v>
      </c>
      <c r="J14" s="34" t="e">
        <f>SUM(G14/E14*100)</f>
        <v>#DIV/0!</v>
      </c>
      <c r="K14" s="35">
        <f>(D14*100)/$D$63</f>
        <v>0</v>
      </c>
    </row>
    <row r="15" spans="1:11" x14ac:dyDescent="0.35">
      <c r="A15" s="167">
        <v>84</v>
      </c>
      <c r="B15" s="25" t="s">
        <v>7</v>
      </c>
      <c r="C15" s="26">
        <f>SUM(C16:C17)</f>
        <v>547502</v>
      </c>
      <c r="D15" s="26">
        <f>SUM(D16:D17)</f>
        <v>557502</v>
      </c>
      <c r="E15" s="26">
        <f>SUM(E16:E17)</f>
        <v>433570.97</v>
      </c>
      <c r="F15" s="26">
        <f t="shared" ref="F15:G15" si="3">SUM(F16:F17)</f>
        <v>123931.03000000003</v>
      </c>
      <c r="G15" s="26">
        <f t="shared" si="3"/>
        <v>433245.06</v>
      </c>
      <c r="H15" s="27"/>
      <c r="I15" s="27"/>
      <c r="J15" s="27"/>
      <c r="K15" s="37"/>
    </row>
    <row r="16" spans="1:11" x14ac:dyDescent="0.35">
      <c r="A16" s="168"/>
      <c r="B16" s="3" t="s">
        <v>35</v>
      </c>
      <c r="C16" s="4">
        <v>0</v>
      </c>
      <c r="D16" s="4">
        <v>0</v>
      </c>
      <c r="E16" s="13">
        <v>0</v>
      </c>
      <c r="F16" s="5">
        <f t="shared" ref="F16:F62" si="4">SUM(D16-E16)</f>
        <v>0</v>
      </c>
      <c r="G16" s="13">
        <v>0</v>
      </c>
      <c r="H16" s="6" t="e">
        <f t="shared" si="1"/>
        <v>#DIV/0!</v>
      </c>
      <c r="I16" s="6" t="e">
        <f t="shared" si="2"/>
        <v>#DIV/0!</v>
      </c>
      <c r="J16" s="6" t="e">
        <f t="shared" si="2"/>
        <v>#DIV/0!</v>
      </c>
      <c r="K16" s="29">
        <f>(D16*100)/$D$63</f>
        <v>0</v>
      </c>
    </row>
    <row r="17" spans="1:11" ht="15" thickBot="1" x14ac:dyDescent="0.4">
      <c r="A17" s="169"/>
      <c r="B17" s="41" t="s">
        <v>37</v>
      </c>
      <c r="C17" s="30">
        <v>547502</v>
      </c>
      <c r="D17" s="30">
        <v>557502</v>
      </c>
      <c r="E17" s="33">
        <v>433570.97</v>
      </c>
      <c r="F17" s="32">
        <f t="shared" si="4"/>
        <v>123931.03000000003</v>
      </c>
      <c r="G17" s="33">
        <v>433245.06</v>
      </c>
      <c r="H17" s="34">
        <f t="shared" si="1"/>
        <v>77.770298581888483</v>
      </c>
      <c r="I17" s="34">
        <f t="shared" si="2"/>
        <v>22.229701418111507</v>
      </c>
      <c r="J17" s="34">
        <f t="shared" si="2"/>
        <v>99.924831221979645</v>
      </c>
      <c r="K17" s="35">
        <f>(D17*100)/$D$63</f>
        <v>0.87475672949640271</v>
      </c>
    </row>
    <row r="18" spans="1:11" x14ac:dyDescent="0.35">
      <c r="A18" s="167">
        <v>49</v>
      </c>
      <c r="B18" s="47" t="s">
        <v>30</v>
      </c>
      <c r="C18" s="48">
        <f>SUM(C19:C20)</f>
        <v>6000792</v>
      </c>
      <c r="D18" s="26">
        <f>SUM(D19:D20)</f>
        <v>5781307</v>
      </c>
      <c r="E18" s="26">
        <f>SUM(E19:E20)</f>
        <v>5363395.47</v>
      </c>
      <c r="F18" s="26">
        <f t="shared" ref="F18:G18" si="5">SUM(F19:F20)</f>
        <v>417911.53</v>
      </c>
      <c r="G18" s="26">
        <f t="shared" si="5"/>
        <v>4958830.5500000007</v>
      </c>
      <c r="H18" s="27"/>
      <c r="I18" s="27"/>
      <c r="J18" s="27"/>
      <c r="K18" s="37"/>
    </row>
    <row r="19" spans="1:11" x14ac:dyDescent="0.35">
      <c r="A19" s="168"/>
      <c r="B19" s="3" t="s">
        <v>35</v>
      </c>
      <c r="C19" s="4">
        <v>3383498</v>
      </c>
      <c r="D19" s="4">
        <v>3382498</v>
      </c>
      <c r="E19" s="13">
        <v>3306059.77</v>
      </c>
      <c r="F19" s="5">
        <f t="shared" si="4"/>
        <v>76438.229999999981</v>
      </c>
      <c r="G19" s="13">
        <v>3114273.97</v>
      </c>
      <c r="H19" s="6">
        <f t="shared" si="1"/>
        <v>97.740184029672747</v>
      </c>
      <c r="I19" s="6">
        <f t="shared" si="2"/>
        <v>2.2598159703272547</v>
      </c>
      <c r="J19" s="6">
        <f t="shared" si="2"/>
        <v>94.198961502743799</v>
      </c>
      <c r="K19" s="29">
        <f>(D19*100)/$D$63</f>
        <v>5.3073583377425066</v>
      </c>
    </row>
    <row r="20" spans="1:11" ht="15" thickBot="1" x14ac:dyDescent="0.4">
      <c r="A20" s="169"/>
      <c r="B20" s="41" t="s">
        <v>37</v>
      </c>
      <c r="C20" s="30">
        <v>2617294</v>
      </c>
      <c r="D20" s="30">
        <v>2398809</v>
      </c>
      <c r="E20" s="33">
        <v>2057335.7</v>
      </c>
      <c r="F20" s="32">
        <f t="shared" si="4"/>
        <v>341473.30000000005</v>
      </c>
      <c r="G20" s="33">
        <v>1844556.58</v>
      </c>
      <c r="H20" s="34">
        <f t="shared" si="1"/>
        <v>85.764881655855049</v>
      </c>
      <c r="I20" s="34">
        <f t="shared" si="2"/>
        <v>14.235118344144951</v>
      </c>
      <c r="J20" s="34">
        <f t="shared" si="2"/>
        <v>89.657540089349538</v>
      </c>
      <c r="K20" s="35">
        <f>(D20*100)/$D$63</f>
        <v>3.7638866148041377</v>
      </c>
    </row>
    <row r="21" spans="1:11" x14ac:dyDescent="0.35">
      <c r="A21" s="167">
        <v>124</v>
      </c>
      <c r="B21" s="25" t="s">
        <v>31</v>
      </c>
      <c r="C21" s="48">
        <f>SUM(C22:C23)</f>
        <v>270000</v>
      </c>
      <c r="D21" s="26">
        <f>SUM(D22:D23)</f>
        <v>715000</v>
      </c>
      <c r="E21" s="26">
        <f>SUM(E22:E23)</f>
        <v>554775.03</v>
      </c>
      <c r="F21" s="26">
        <f t="shared" ref="F21:G21" si="6">SUM(F22:F23)</f>
        <v>160224.97</v>
      </c>
      <c r="G21" s="48">
        <f t="shared" si="6"/>
        <v>542260.04</v>
      </c>
      <c r="H21" s="27"/>
      <c r="I21" s="27"/>
      <c r="J21" s="27"/>
      <c r="K21" s="37"/>
    </row>
    <row r="22" spans="1:11" x14ac:dyDescent="0.35">
      <c r="A22" s="168"/>
      <c r="B22" s="3" t="s">
        <v>37</v>
      </c>
      <c r="C22" s="4">
        <v>70000</v>
      </c>
      <c r="D22" s="4">
        <v>445000</v>
      </c>
      <c r="E22" s="13">
        <v>424055.37</v>
      </c>
      <c r="F22" s="5">
        <f t="shared" si="4"/>
        <v>20944.630000000005</v>
      </c>
      <c r="G22" s="13">
        <v>412252.25</v>
      </c>
      <c r="H22" s="6">
        <f t="shared" si="1"/>
        <v>95.2933415730337</v>
      </c>
      <c r="I22" s="6">
        <f t="shared" si="2"/>
        <v>4.7066584269662934</v>
      </c>
      <c r="J22" s="11">
        <f t="shared" si="2"/>
        <v>97.216608765029918</v>
      </c>
      <c r="K22" s="29">
        <f>(D22*100)/$D$63</f>
        <v>0.69823380835566362</v>
      </c>
    </row>
    <row r="23" spans="1:11" ht="15" thickBot="1" x14ac:dyDescent="0.4">
      <c r="A23" s="169"/>
      <c r="B23" s="41" t="s">
        <v>38</v>
      </c>
      <c r="C23" s="30">
        <v>200000</v>
      </c>
      <c r="D23" s="30">
        <v>270000</v>
      </c>
      <c r="E23" s="33">
        <v>130719.66</v>
      </c>
      <c r="F23" s="32">
        <f t="shared" si="4"/>
        <v>139280.34</v>
      </c>
      <c r="G23" s="33">
        <v>130007.79</v>
      </c>
      <c r="H23" s="49">
        <f t="shared" si="1"/>
        <v>48.41468888888889</v>
      </c>
      <c r="I23" s="34">
        <f t="shared" si="2"/>
        <v>51.58531111111111</v>
      </c>
      <c r="J23" s="50">
        <f t="shared" si="2"/>
        <v>99.455422390174505</v>
      </c>
      <c r="K23" s="35">
        <f>(D23*100)/$D$63</f>
        <v>0.42364747922703189</v>
      </c>
    </row>
    <row r="24" spans="1:11" x14ac:dyDescent="0.35">
      <c r="A24" s="167">
        <v>120</v>
      </c>
      <c r="B24" s="25" t="s">
        <v>24</v>
      </c>
      <c r="C24" s="48">
        <f>SUM(C25:C27)</f>
        <v>301829</v>
      </c>
      <c r="D24" s="26">
        <f>SUM(D25:D27)</f>
        <v>302829</v>
      </c>
      <c r="E24" s="26">
        <f>SUM(E25:E27)</f>
        <v>48653.46</v>
      </c>
      <c r="F24" s="26">
        <f t="shared" ref="F24:G24" si="7">SUM(F25:F27)</f>
        <v>254175.54</v>
      </c>
      <c r="G24" s="48">
        <f t="shared" si="7"/>
        <v>39592.54</v>
      </c>
      <c r="H24" s="27"/>
      <c r="I24" s="27"/>
      <c r="J24" s="27"/>
      <c r="K24" s="37"/>
    </row>
    <row r="25" spans="1:11" x14ac:dyDescent="0.35">
      <c r="A25" s="168"/>
      <c r="B25" s="3" t="s">
        <v>38</v>
      </c>
      <c r="C25" s="4">
        <v>300000</v>
      </c>
      <c r="D25" s="4">
        <v>300000</v>
      </c>
      <c r="E25" s="13">
        <v>47749.9</v>
      </c>
      <c r="F25" s="5">
        <f t="shared" si="4"/>
        <v>252250.1</v>
      </c>
      <c r="G25" s="13">
        <v>39592.54</v>
      </c>
      <c r="H25" s="9">
        <f t="shared" si="1"/>
        <v>15.916633333333333</v>
      </c>
      <c r="I25" s="6">
        <f t="shared" si="2"/>
        <v>84.083366666666677</v>
      </c>
      <c r="J25" s="11">
        <f t="shared" si="2"/>
        <v>82.916487783220489</v>
      </c>
      <c r="K25" s="29">
        <f>(D25*100)/$D$63</f>
        <v>0.47071942136336875</v>
      </c>
    </row>
    <row r="26" spans="1:11" x14ac:dyDescent="0.35">
      <c r="A26" s="168"/>
      <c r="B26" s="3" t="s">
        <v>39</v>
      </c>
      <c r="C26" s="4">
        <v>1429</v>
      </c>
      <c r="D26" s="4">
        <v>1429</v>
      </c>
      <c r="E26" s="13">
        <v>0</v>
      </c>
      <c r="F26" s="5">
        <f t="shared" si="4"/>
        <v>1429</v>
      </c>
      <c r="G26" s="13">
        <v>0</v>
      </c>
      <c r="H26" s="9">
        <f t="shared" si="1"/>
        <v>0</v>
      </c>
      <c r="I26" s="6">
        <f t="shared" si="2"/>
        <v>100</v>
      </c>
      <c r="J26" s="11" t="e">
        <f t="shared" si="2"/>
        <v>#DIV/0!</v>
      </c>
      <c r="K26" s="29">
        <f>(D26*100)/$D$63</f>
        <v>2.2421935104275132E-3</v>
      </c>
    </row>
    <row r="27" spans="1:11" ht="15" thickBot="1" x14ac:dyDescent="0.4">
      <c r="A27" s="169"/>
      <c r="B27" s="41" t="s">
        <v>35</v>
      </c>
      <c r="C27" s="30">
        <v>400</v>
      </c>
      <c r="D27" s="30">
        <v>1400</v>
      </c>
      <c r="E27" s="33">
        <v>903.56</v>
      </c>
      <c r="F27" s="51">
        <f t="shared" si="4"/>
        <v>496.44000000000005</v>
      </c>
      <c r="G27" s="33">
        <v>0</v>
      </c>
      <c r="H27" s="49">
        <f t="shared" si="1"/>
        <v>64.539999999999992</v>
      </c>
      <c r="I27" s="34">
        <f t="shared" si="2"/>
        <v>35.46</v>
      </c>
      <c r="J27" s="50">
        <f t="shared" si="2"/>
        <v>0</v>
      </c>
      <c r="K27" s="35">
        <f>(D27*100)/$D$63</f>
        <v>2.1966906330290544E-3</v>
      </c>
    </row>
    <row r="28" spans="1:11" x14ac:dyDescent="0.35">
      <c r="A28" s="167">
        <v>125</v>
      </c>
      <c r="B28" s="25" t="s">
        <v>23</v>
      </c>
      <c r="C28" s="26">
        <f>SUM(C29)</f>
        <v>100000</v>
      </c>
      <c r="D28" s="26">
        <f>SUM(D29)</f>
        <v>141900</v>
      </c>
      <c r="E28" s="26">
        <f>SUM(E29)</f>
        <v>137209.93</v>
      </c>
      <c r="F28" s="52">
        <f t="shared" si="4"/>
        <v>4690.070000000007</v>
      </c>
      <c r="G28" s="26">
        <f t="shared" ref="G28" si="8">SUM(G29)</f>
        <v>4140.22</v>
      </c>
      <c r="H28" s="27"/>
      <c r="I28" s="27"/>
      <c r="J28" s="27"/>
      <c r="K28" s="37"/>
    </row>
    <row r="29" spans="1:11" ht="15" thickBot="1" x14ac:dyDescent="0.4">
      <c r="A29" s="169"/>
      <c r="B29" s="41" t="s">
        <v>38</v>
      </c>
      <c r="C29" s="30">
        <v>100000</v>
      </c>
      <c r="D29" s="30">
        <v>141900</v>
      </c>
      <c r="E29" s="31">
        <v>137209.93</v>
      </c>
      <c r="F29" s="32">
        <f t="shared" si="4"/>
        <v>4690.070000000007</v>
      </c>
      <c r="G29" s="53">
        <v>4140.22</v>
      </c>
      <c r="H29" s="49">
        <f t="shared" si="1"/>
        <v>96.694806201550392</v>
      </c>
      <c r="I29" s="34">
        <f t="shared" si="2"/>
        <v>3.3051937984496176</v>
      </c>
      <c r="J29" s="50">
        <f t="shared" si="2"/>
        <v>3.0174346710912254</v>
      </c>
      <c r="K29" s="35">
        <f>(D29*100)/$D$63</f>
        <v>0.22265028630487341</v>
      </c>
    </row>
    <row r="30" spans="1:11" ht="15" thickBot="1" x14ac:dyDescent="0.4">
      <c r="A30" s="167">
        <v>122</v>
      </c>
      <c r="B30" s="25" t="s">
        <v>8</v>
      </c>
      <c r="C30" s="36">
        <f>SUM(C32)</f>
        <v>100000</v>
      </c>
      <c r="D30" s="48">
        <f>SUM(D31+D32)</f>
        <v>361493.33999999997</v>
      </c>
      <c r="E30" s="48">
        <f>SUM(E31+E32)</f>
        <v>121305.29</v>
      </c>
      <c r="F30" s="54">
        <f t="shared" si="4"/>
        <v>240188.05</v>
      </c>
      <c r="G30" s="48">
        <f>SUM(G31+G32)</f>
        <v>121262.73999999999</v>
      </c>
      <c r="H30" s="27"/>
      <c r="I30" s="27"/>
      <c r="J30" s="27"/>
      <c r="K30" s="37"/>
    </row>
    <row r="31" spans="1:11" ht="15" thickBot="1" x14ac:dyDescent="0.4">
      <c r="A31" s="168"/>
      <c r="B31" s="73" t="s">
        <v>55</v>
      </c>
      <c r="C31" s="75">
        <v>0</v>
      </c>
      <c r="D31" s="74">
        <v>61493.34</v>
      </c>
      <c r="E31" s="74">
        <v>61493.34</v>
      </c>
      <c r="F31" s="148">
        <f t="shared" si="4"/>
        <v>0</v>
      </c>
      <c r="G31" s="75">
        <v>61493.34</v>
      </c>
      <c r="H31" s="49">
        <f t="shared" si="1"/>
        <v>100</v>
      </c>
      <c r="I31" s="34">
        <f t="shared" si="2"/>
        <v>0</v>
      </c>
      <c r="J31" s="50">
        <f t="shared" si="2"/>
        <v>100</v>
      </c>
      <c r="K31" s="35">
        <f>(D31*100)/$D$63</f>
        <v>9.6487031408336324E-2</v>
      </c>
    </row>
    <row r="32" spans="1:11" ht="15" thickBot="1" x14ac:dyDescent="0.4">
      <c r="A32" s="169"/>
      <c r="B32" s="41" t="s">
        <v>38</v>
      </c>
      <c r="C32" s="30">
        <v>100000</v>
      </c>
      <c r="D32" s="30">
        <v>300000</v>
      </c>
      <c r="E32" s="51">
        <v>59811.95</v>
      </c>
      <c r="F32" s="32">
        <f>SUM(D32-E32)</f>
        <v>240188.05</v>
      </c>
      <c r="G32" s="55">
        <v>59769.4</v>
      </c>
      <c r="H32" s="34">
        <f t="shared" si="1"/>
        <v>19.937316666666664</v>
      </c>
      <c r="I32" s="34">
        <f t="shared" si="2"/>
        <v>80.062683333333325</v>
      </c>
      <c r="J32" s="50">
        <f t="shared" si="2"/>
        <v>99.92886036987592</v>
      </c>
      <c r="K32" s="35">
        <f>(D32*100)/$D$63</f>
        <v>0.47071942136336875</v>
      </c>
    </row>
    <row r="33" spans="1:11" x14ac:dyDescent="0.35">
      <c r="A33" s="172" t="s">
        <v>32</v>
      </c>
      <c r="B33" s="25" t="s">
        <v>9</v>
      </c>
      <c r="C33" s="48">
        <f>SUM(C34:C36)</f>
        <v>141917</v>
      </c>
      <c r="D33" s="48">
        <f>SUM(D34:D36)</f>
        <v>105102</v>
      </c>
      <c r="E33" s="48">
        <f>SUM(E34:E36)</f>
        <v>418</v>
      </c>
      <c r="F33" s="48">
        <f t="shared" ref="F33:G33" si="9">SUM(F34:F36)</f>
        <v>104684</v>
      </c>
      <c r="G33" s="48">
        <f t="shared" si="9"/>
        <v>207.6</v>
      </c>
      <c r="H33" s="27"/>
      <c r="I33" s="27"/>
      <c r="J33" s="27"/>
      <c r="K33" s="37"/>
    </row>
    <row r="34" spans="1:11" x14ac:dyDescent="0.35">
      <c r="A34" s="173"/>
      <c r="B34" s="3" t="s">
        <v>38</v>
      </c>
      <c r="C34" s="4">
        <v>100000</v>
      </c>
      <c r="D34" s="4">
        <v>100000</v>
      </c>
      <c r="E34" s="13">
        <v>418</v>
      </c>
      <c r="F34" s="5">
        <f t="shared" si="4"/>
        <v>99582</v>
      </c>
      <c r="G34" s="8">
        <v>207.6</v>
      </c>
      <c r="H34" s="9">
        <f t="shared" si="1"/>
        <v>0.41799999999999998</v>
      </c>
      <c r="I34" s="6">
        <f t="shared" si="2"/>
        <v>99.582000000000008</v>
      </c>
      <c r="J34" s="11">
        <f t="shared" si="2"/>
        <v>49.665071770334926</v>
      </c>
      <c r="K34" s="29">
        <f>(D34*100)/$D$63</f>
        <v>0.15690647378778957</v>
      </c>
    </row>
    <row r="35" spans="1:11" x14ac:dyDescent="0.35">
      <c r="A35" s="173"/>
      <c r="B35" s="3" t="s">
        <v>39</v>
      </c>
      <c r="C35" s="4">
        <v>36815</v>
      </c>
      <c r="D35" s="12">
        <v>0</v>
      </c>
      <c r="E35" s="13">
        <v>0</v>
      </c>
      <c r="F35" s="10">
        <f t="shared" si="4"/>
        <v>0</v>
      </c>
      <c r="G35" s="8">
        <v>0</v>
      </c>
      <c r="H35" s="9" t="e">
        <f t="shared" si="1"/>
        <v>#DIV/0!</v>
      </c>
      <c r="I35" s="6" t="e">
        <f t="shared" si="2"/>
        <v>#DIV/0!</v>
      </c>
      <c r="J35" s="11" t="e">
        <f t="shared" si="2"/>
        <v>#DIV/0!</v>
      </c>
      <c r="K35" s="29">
        <f>(D35*100)/$D$63</f>
        <v>0</v>
      </c>
    </row>
    <row r="36" spans="1:11" ht="15" thickBot="1" x14ac:dyDescent="0.4">
      <c r="A36" s="174"/>
      <c r="B36" s="41" t="s">
        <v>35</v>
      </c>
      <c r="C36" s="30">
        <v>5102</v>
      </c>
      <c r="D36" s="39">
        <v>5102</v>
      </c>
      <c r="E36" s="33">
        <v>0</v>
      </c>
      <c r="F36" s="51">
        <f>SUM(D36-E36)</f>
        <v>5102</v>
      </c>
      <c r="G36" s="55">
        <v>0</v>
      </c>
      <c r="H36" s="49">
        <f t="shared" si="1"/>
        <v>0</v>
      </c>
      <c r="I36" s="34">
        <f t="shared" si="2"/>
        <v>100</v>
      </c>
      <c r="J36" s="50" t="e">
        <f t="shared" si="2"/>
        <v>#DIV/0!</v>
      </c>
      <c r="K36" s="35">
        <f>(D36*100)/$D$63</f>
        <v>8.0053682926530239E-3</v>
      </c>
    </row>
    <row r="37" spans="1:11" x14ac:dyDescent="0.35">
      <c r="A37" s="167">
        <v>121</v>
      </c>
      <c r="B37" s="25" t="s">
        <v>10</v>
      </c>
      <c r="C37" s="56">
        <f>SUM(C38:C39)</f>
        <v>70000</v>
      </c>
      <c r="D37" s="26">
        <f>SUM(D38:D39)</f>
        <v>70000</v>
      </c>
      <c r="E37" s="26">
        <f>SUM(E38:E39)</f>
        <v>5500</v>
      </c>
      <c r="F37" s="26">
        <f t="shared" ref="F37:G37" si="10">SUM(F38:F39)</f>
        <v>64500</v>
      </c>
      <c r="G37" s="48">
        <f t="shared" si="10"/>
        <v>5490</v>
      </c>
      <c r="H37" s="27"/>
      <c r="I37" s="27"/>
      <c r="J37" s="27"/>
      <c r="K37" s="37"/>
    </row>
    <row r="38" spans="1:11" x14ac:dyDescent="0.35">
      <c r="A38" s="168"/>
      <c r="B38" s="3" t="s">
        <v>38</v>
      </c>
      <c r="C38" s="4">
        <v>50000</v>
      </c>
      <c r="D38" s="4">
        <v>50000</v>
      </c>
      <c r="E38" s="10">
        <v>5</v>
      </c>
      <c r="F38" s="5">
        <f t="shared" si="4"/>
        <v>49995</v>
      </c>
      <c r="G38" s="8">
        <v>0</v>
      </c>
      <c r="H38" s="9">
        <f t="shared" si="1"/>
        <v>0.01</v>
      </c>
      <c r="I38" s="6">
        <f t="shared" si="2"/>
        <v>99.99</v>
      </c>
      <c r="J38" s="11">
        <f t="shared" si="2"/>
        <v>0</v>
      </c>
      <c r="K38" s="29">
        <f>(D38*100)/$D$63</f>
        <v>7.8453236893894787E-2</v>
      </c>
    </row>
    <row r="39" spans="1:11" ht="15" thickBot="1" x14ac:dyDescent="0.4">
      <c r="A39" s="169"/>
      <c r="B39" s="41" t="s">
        <v>39</v>
      </c>
      <c r="C39" s="30">
        <v>20000</v>
      </c>
      <c r="D39" s="30">
        <v>20000</v>
      </c>
      <c r="E39" s="32">
        <v>5495</v>
      </c>
      <c r="F39" s="32">
        <f t="shared" si="4"/>
        <v>14505</v>
      </c>
      <c r="G39" s="55">
        <v>5490</v>
      </c>
      <c r="H39" s="34">
        <f t="shared" si="1"/>
        <v>27.474999999999998</v>
      </c>
      <c r="I39" s="34">
        <f t="shared" si="2"/>
        <v>72.524999999999991</v>
      </c>
      <c r="J39" s="50">
        <f t="shared" si="2"/>
        <v>99.909008189262977</v>
      </c>
      <c r="K39" s="35">
        <f>(D39*100)/$D$63</f>
        <v>3.1381294757557916E-2</v>
      </c>
    </row>
    <row r="40" spans="1:11" x14ac:dyDescent="0.35">
      <c r="A40" s="167">
        <v>669</v>
      </c>
      <c r="B40" s="25" t="s">
        <v>11</v>
      </c>
      <c r="C40" s="56">
        <f>SUM(C41:C42)</f>
        <v>140000</v>
      </c>
      <c r="D40" s="26">
        <f>SUM(D41:D42)</f>
        <v>140000</v>
      </c>
      <c r="E40" s="26">
        <f>SUM(E41:E42)</f>
        <v>8223</v>
      </c>
      <c r="F40" s="26">
        <f t="shared" ref="F40:G40" si="11">SUM(F41:F42)</f>
        <v>131777</v>
      </c>
      <c r="G40" s="48">
        <f t="shared" si="11"/>
        <v>8202.84</v>
      </c>
      <c r="H40" s="27"/>
      <c r="I40" s="27"/>
      <c r="J40" s="27"/>
      <c r="K40" s="37"/>
    </row>
    <row r="41" spans="1:11" x14ac:dyDescent="0.35">
      <c r="A41" s="168"/>
      <c r="B41" s="3" t="s">
        <v>38</v>
      </c>
      <c r="C41" s="4">
        <v>100000</v>
      </c>
      <c r="D41" s="4">
        <v>100000</v>
      </c>
      <c r="E41" s="10">
        <v>0</v>
      </c>
      <c r="F41" s="5">
        <f t="shared" si="4"/>
        <v>100000</v>
      </c>
      <c r="G41" s="8">
        <v>0</v>
      </c>
      <c r="H41" s="9">
        <f t="shared" si="1"/>
        <v>0</v>
      </c>
      <c r="I41" s="6">
        <f t="shared" si="2"/>
        <v>100</v>
      </c>
      <c r="J41" s="11" t="e">
        <f t="shared" si="2"/>
        <v>#DIV/0!</v>
      </c>
      <c r="K41" s="29">
        <f>(D41*100)/$D$63</f>
        <v>0.15690647378778957</v>
      </c>
    </row>
    <row r="42" spans="1:11" ht="15" thickBot="1" x14ac:dyDescent="0.4">
      <c r="A42" s="169"/>
      <c r="B42" s="41" t="s">
        <v>40</v>
      </c>
      <c r="C42" s="30">
        <v>40000</v>
      </c>
      <c r="D42" s="30">
        <v>40000</v>
      </c>
      <c r="E42" s="32">
        <v>8223</v>
      </c>
      <c r="F42" s="32">
        <f t="shared" si="4"/>
        <v>31777</v>
      </c>
      <c r="G42" s="55">
        <v>8202.84</v>
      </c>
      <c r="H42" s="34">
        <f t="shared" si="1"/>
        <v>20.557500000000001</v>
      </c>
      <c r="I42" s="34">
        <f t="shared" si="2"/>
        <v>79.44250000000001</v>
      </c>
      <c r="J42" s="50">
        <f t="shared" si="2"/>
        <v>99.754834002188986</v>
      </c>
      <c r="K42" s="35">
        <f>(D42*100)/$D$63</f>
        <v>6.2762589515115833E-2</v>
      </c>
    </row>
    <row r="43" spans="1:11" x14ac:dyDescent="0.35">
      <c r="A43" s="167">
        <v>86</v>
      </c>
      <c r="B43" s="25" t="s">
        <v>12</v>
      </c>
      <c r="C43" s="48">
        <f>SUM(C44:C46)</f>
        <v>750000</v>
      </c>
      <c r="D43" s="57">
        <f>SUM(D44:D46)</f>
        <v>615100</v>
      </c>
      <c r="E43" s="26">
        <f>SUM(E44:E46)</f>
        <v>218690.22</v>
      </c>
      <c r="F43" s="26">
        <f t="shared" ref="F43:G43" si="12">SUM(F44:F46)</f>
        <v>396409.78</v>
      </c>
      <c r="G43" s="48">
        <f t="shared" si="12"/>
        <v>113650.22</v>
      </c>
      <c r="H43" s="27"/>
      <c r="I43" s="27"/>
      <c r="J43" s="27"/>
      <c r="K43" s="37"/>
    </row>
    <row r="44" spans="1:11" x14ac:dyDescent="0.35">
      <c r="A44" s="168"/>
      <c r="B44" s="3" t="s">
        <v>38</v>
      </c>
      <c r="C44" s="4">
        <v>700000</v>
      </c>
      <c r="D44" s="4">
        <v>375100</v>
      </c>
      <c r="E44" s="10">
        <v>0</v>
      </c>
      <c r="F44" s="5">
        <f t="shared" si="4"/>
        <v>375100</v>
      </c>
      <c r="G44" s="10">
        <v>0</v>
      </c>
      <c r="H44" s="9">
        <f t="shared" si="1"/>
        <v>0</v>
      </c>
      <c r="I44" s="6">
        <f t="shared" si="2"/>
        <v>100</v>
      </c>
      <c r="J44" s="11" t="e">
        <f t="shared" si="2"/>
        <v>#DIV/0!</v>
      </c>
      <c r="K44" s="29">
        <f>(D44*100)/$D$63</f>
        <v>0.58855618317799874</v>
      </c>
    </row>
    <row r="45" spans="1:11" x14ac:dyDescent="0.35">
      <c r="A45" s="168"/>
      <c r="B45" s="3" t="s">
        <v>35</v>
      </c>
      <c r="C45" s="12">
        <v>0</v>
      </c>
      <c r="D45" s="12">
        <v>0</v>
      </c>
      <c r="E45" s="10">
        <v>0</v>
      </c>
      <c r="F45" s="10">
        <f t="shared" si="4"/>
        <v>0</v>
      </c>
      <c r="G45" s="10">
        <v>0</v>
      </c>
      <c r="H45" s="6" t="e">
        <f t="shared" si="1"/>
        <v>#DIV/0!</v>
      </c>
      <c r="I45" s="6" t="e">
        <f t="shared" si="2"/>
        <v>#DIV/0!</v>
      </c>
      <c r="J45" s="11" t="e">
        <f t="shared" si="2"/>
        <v>#DIV/0!</v>
      </c>
      <c r="K45" s="29">
        <f>(D45*100)/$D$63</f>
        <v>0</v>
      </c>
    </row>
    <row r="46" spans="1:11" ht="15" thickBot="1" x14ac:dyDescent="0.4">
      <c r="A46" s="169"/>
      <c r="B46" s="41" t="s">
        <v>40</v>
      </c>
      <c r="C46" s="30">
        <v>50000</v>
      </c>
      <c r="D46" s="30">
        <v>240000</v>
      </c>
      <c r="E46" s="32">
        <v>218690.22</v>
      </c>
      <c r="F46" s="32">
        <f t="shared" si="4"/>
        <v>21309.78</v>
      </c>
      <c r="G46" s="51">
        <v>113650.22</v>
      </c>
      <c r="H46" s="34">
        <f t="shared" si="1"/>
        <v>91.120925</v>
      </c>
      <c r="I46" s="34">
        <f t="shared" si="2"/>
        <v>8.8790750000000003</v>
      </c>
      <c r="J46" s="50">
        <f t="shared" si="2"/>
        <v>51.968588261514391</v>
      </c>
      <c r="K46" s="35">
        <f>(D46*100)/$D$63</f>
        <v>0.37657553709069502</v>
      </c>
    </row>
    <row r="47" spans="1:11" x14ac:dyDescent="0.35">
      <c r="A47" s="167">
        <v>85</v>
      </c>
      <c r="B47" s="25" t="s">
        <v>13</v>
      </c>
      <c r="C47" s="36">
        <f>SUM(C48:C50)</f>
        <v>751000</v>
      </c>
      <c r="D47" s="26">
        <f>SUM(D48:D50)</f>
        <v>1144000</v>
      </c>
      <c r="E47" s="26">
        <f>SUM(E48:E50)</f>
        <v>219137.25</v>
      </c>
      <c r="F47" s="26">
        <f t="shared" ref="F47:G47" si="13">SUM(F48:F50)</f>
        <v>924862.75</v>
      </c>
      <c r="G47" s="26">
        <f t="shared" si="13"/>
        <v>196845.76</v>
      </c>
      <c r="H47" s="27"/>
      <c r="I47" s="27"/>
      <c r="J47" s="27"/>
      <c r="K47" s="37"/>
    </row>
    <row r="48" spans="1:11" x14ac:dyDescent="0.35">
      <c r="A48" s="168"/>
      <c r="B48" s="3" t="s">
        <v>38</v>
      </c>
      <c r="C48" s="4">
        <v>500000</v>
      </c>
      <c r="D48" s="4">
        <v>800000</v>
      </c>
      <c r="E48" s="13">
        <v>22237.5</v>
      </c>
      <c r="F48" s="5">
        <f t="shared" si="4"/>
        <v>777762.5</v>
      </c>
      <c r="G48" s="13">
        <v>0</v>
      </c>
      <c r="H48" s="145">
        <f t="shared" si="1"/>
        <v>2.7796874999999996</v>
      </c>
      <c r="I48" s="6">
        <f t="shared" si="2"/>
        <v>97.220312499999991</v>
      </c>
      <c r="J48" s="11">
        <f t="shared" si="2"/>
        <v>0</v>
      </c>
      <c r="K48" s="29">
        <f>(D48*100)/$D$63</f>
        <v>1.2552517903023166</v>
      </c>
    </row>
    <row r="49" spans="1:11" x14ac:dyDescent="0.35">
      <c r="A49" s="168"/>
      <c r="B49" s="3" t="s">
        <v>35</v>
      </c>
      <c r="C49" s="4">
        <v>1000</v>
      </c>
      <c r="D49" s="4">
        <v>1000</v>
      </c>
      <c r="E49" s="13">
        <v>0</v>
      </c>
      <c r="F49" s="5">
        <f t="shared" si="4"/>
        <v>1000</v>
      </c>
      <c r="G49" s="13">
        <v>0</v>
      </c>
      <c r="H49" s="144">
        <v>0</v>
      </c>
      <c r="I49" s="6">
        <f t="shared" si="2"/>
        <v>100</v>
      </c>
      <c r="J49" s="11" t="e">
        <f t="shared" si="2"/>
        <v>#DIV/0!</v>
      </c>
      <c r="K49" s="29">
        <f>(D49*100)/$D$63</f>
        <v>1.5690647378778959E-3</v>
      </c>
    </row>
    <row r="50" spans="1:11" ht="15" thickBot="1" x14ac:dyDescent="0.4">
      <c r="A50" s="169"/>
      <c r="B50" s="41" t="s">
        <v>40</v>
      </c>
      <c r="C50" s="30">
        <v>250000</v>
      </c>
      <c r="D50" s="30">
        <v>343000</v>
      </c>
      <c r="E50" s="33">
        <v>196899.75</v>
      </c>
      <c r="F50" s="32">
        <f t="shared" si="4"/>
        <v>146100.25</v>
      </c>
      <c r="G50" s="33">
        <v>196845.76</v>
      </c>
      <c r="H50" s="34">
        <f t="shared" si="1"/>
        <v>57.405174927113698</v>
      </c>
      <c r="I50" s="34">
        <f t="shared" si="2"/>
        <v>42.594825072886302</v>
      </c>
      <c r="J50" s="50">
        <f t="shared" si="2"/>
        <v>99.972579955027882</v>
      </c>
      <c r="K50" s="35">
        <f>(D50*100)/$D$63</f>
        <v>0.53818920509211832</v>
      </c>
    </row>
    <row r="51" spans="1:11" x14ac:dyDescent="0.35">
      <c r="A51" s="172" t="s">
        <v>33</v>
      </c>
      <c r="B51" s="25" t="s">
        <v>14</v>
      </c>
      <c r="C51" s="36">
        <f>SUM(C52:C53)</f>
        <v>1632700</v>
      </c>
      <c r="D51" s="48">
        <f>SUM(D52:D53)</f>
        <v>80000</v>
      </c>
      <c r="E51" s="48">
        <f>SUM(E52:E53)</f>
        <v>0</v>
      </c>
      <c r="F51" s="48">
        <f>SUM(F52:F53)</f>
        <v>80000</v>
      </c>
      <c r="G51" s="48">
        <f>SUM(G52:G53)</f>
        <v>0</v>
      </c>
      <c r="H51" s="27"/>
      <c r="I51" s="27"/>
      <c r="J51" s="27"/>
      <c r="K51" s="37"/>
    </row>
    <row r="52" spans="1:11" x14ac:dyDescent="0.35">
      <c r="A52" s="173"/>
      <c r="B52" s="3" t="s">
        <v>38</v>
      </c>
      <c r="C52" s="4">
        <v>1630000</v>
      </c>
      <c r="D52" s="4">
        <v>80000</v>
      </c>
      <c r="E52" s="10">
        <v>0</v>
      </c>
      <c r="F52" s="10">
        <f t="shared" si="4"/>
        <v>80000</v>
      </c>
      <c r="G52" s="10">
        <v>0</v>
      </c>
      <c r="H52" s="9">
        <f t="shared" si="1"/>
        <v>0</v>
      </c>
      <c r="I52" s="6">
        <f t="shared" si="2"/>
        <v>100</v>
      </c>
      <c r="J52" s="11" t="e">
        <f t="shared" si="2"/>
        <v>#DIV/0!</v>
      </c>
      <c r="K52" s="29">
        <f>(D52*100)/$D$63</f>
        <v>0.12552517903023167</v>
      </c>
    </row>
    <row r="53" spans="1:11" ht="15" thickBot="1" x14ac:dyDescent="0.4">
      <c r="A53" s="174"/>
      <c r="B53" s="41" t="s">
        <v>40</v>
      </c>
      <c r="C53" s="30">
        <v>2700</v>
      </c>
      <c r="D53" s="39">
        <v>0</v>
      </c>
      <c r="E53" s="51">
        <v>0</v>
      </c>
      <c r="F53" s="51">
        <f t="shared" si="4"/>
        <v>0</v>
      </c>
      <c r="G53" s="51">
        <v>0</v>
      </c>
      <c r="H53" s="49" t="e">
        <f t="shared" si="1"/>
        <v>#DIV/0!</v>
      </c>
      <c r="I53" s="34" t="e">
        <f t="shared" si="2"/>
        <v>#DIV/0!</v>
      </c>
      <c r="J53" s="50" t="e">
        <f t="shared" si="2"/>
        <v>#DIV/0!</v>
      </c>
      <c r="K53" s="35">
        <f>(D53*100)/$D$63</f>
        <v>0</v>
      </c>
    </row>
    <row r="54" spans="1:11" x14ac:dyDescent="0.35">
      <c r="A54" s="167">
        <v>123</v>
      </c>
      <c r="B54" s="25" t="s">
        <v>15</v>
      </c>
      <c r="C54" s="26">
        <f>SUM(C55:C56)</f>
        <v>1550000</v>
      </c>
      <c r="D54" s="26">
        <f>SUM(D55:D56)</f>
        <v>270000</v>
      </c>
      <c r="E54" s="48">
        <f>SUM(E55:E56)</f>
        <v>162712.38</v>
      </c>
      <c r="F54" s="48">
        <f>SUM(F55:F56)</f>
        <v>107287.62</v>
      </c>
      <c r="G54" s="48">
        <f>SUM(G55:G56)</f>
        <v>162710.29</v>
      </c>
      <c r="H54" s="27"/>
      <c r="I54" s="27"/>
      <c r="J54" s="27"/>
      <c r="K54" s="37"/>
    </row>
    <row r="55" spans="1:11" x14ac:dyDescent="0.35">
      <c r="A55" s="168"/>
      <c r="B55" s="3" t="s">
        <v>38</v>
      </c>
      <c r="C55" s="4">
        <v>950000</v>
      </c>
      <c r="D55" s="4">
        <v>100000</v>
      </c>
      <c r="E55" s="10">
        <v>0</v>
      </c>
      <c r="F55" s="10">
        <f t="shared" si="4"/>
        <v>100000</v>
      </c>
      <c r="G55" s="14">
        <v>0</v>
      </c>
      <c r="H55" s="9">
        <f t="shared" si="1"/>
        <v>0</v>
      </c>
      <c r="I55" s="6">
        <f t="shared" si="2"/>
        <v>100</v>
      </c>
      <c r="J55" s="11" t="e">
        <f t="shared" si="2"/>
        <v>#DIV/0!</v>
      </c>
      <c r="K55" s="29">
        <f>(D55*100)/$D$63</f>
        <v>0.15690647378778957</v>
      </c>
    </row>
    <row r="56" spans="1:11" ht="15" thickBot="1" x14ac:dyDescent="0.4">
      <c r="A56" s="169"/>
      <c r="B56" s="41" t="s">
        <v>40</v>
      </c>
      <c r="C56" s="30">
        <v>600000</v>
      </c>
      <c r="D56" s="30">
        <v>170000</v>
      </c>
      <c r="E56" s="51">
        <v>162712.38</v>
      </c>
      <c r="F56" s="51">
        <f t="shared" si="4"/>
        <v>7287.6199999999953</v>
      </c>
      <c r="G56" s="31">
        <v>162710.29</v>
      </c>
      <c r="H56" s="34">
        <f t="shared" si="1"/>
        <v>95.713164705882363</v>
      </c>
      <c r="I56" s="34">
        <f t="shared" si="2"/>
        <v>4.286835294117644</v>
      </c>
      <c r="J56" s="50">
        <f t="shared" si="2"/>
        <v>99.998715524903517</v>
      </c>
      <c r="K56" s="35">
        <f>(D56*100)/$D$63</f>
        <v>0.26674100543924228</v>
      </c>
    </row>
    <row r="57" spans="1:11" x14ac:dyDescent="0.35">
      <c r="A57" s="167">
        <v>117</v>
      </c>
      <c r="B57" s="59" t="s">
        <v>16</v>
      </c>
      <c r="C57" s="26">
        <f>SUM(C58:C59)</f>
        <v>1170000</v>
      </c>
      <c r="D57" s="48">
        <f>SUM(D58:D59)</f>
        <v>3153000</v>
      </c>
      <c r="E57" s="48">
        <f>SUM(E58:E59)</f>
        <v>2533948</v>
      </c>
      <c r="F57" s="48">
        <f t="shared" ref="F57:G57" si="14">SUM(F58:F59)</f>
        <v>619052</v>
      </c>
      <c r="G57" s="48">
        <f t="shared" si="14"/>
        <v>475300</v>
      </c>
      <c r="H57" s="27"/>
      <c r="I57" s="27"/>
      <c r="J57" s="27"/>
      <c r="K57" s="37"/>
    </row>
    <row r="58" spans="1:11" x14ac:dyDescent="0.35">
      <c r="A58" s="168"/>
      <c r="B58" s="58" t="s">
        <v>35</v>
      </c>
      <c r="C58" s="18">
        <v>0</v>
      </c>
      <c r="D58" s="20">
        <v>0</v>
      </c>
      <c r="E58" s="23">
        <v>0</v>
      </c>
      <c r="F58" s="10">
        <f t="shared" si="4"/>
        <v>0</v>
      </c>
      <c r="G58" s="23">
        <v>0</v>
      </c>
      <c r="H58" s="6" t="e">
        <f t="shared" si="1"/>
        <v>#DIV/0!</v>
      </c>
      <c r="I58" s="6" t="e">
        <f t="shared" si="2"/>
        <v>#DIV/0!</v>
      </c>
      <c r="J58" s="11" t="e">
        <f t="shared" si="2"/>
        <v>#DIV/0!</v>
      </c>
      <c r="K58" s="29">
        <f>(D58*100)/$D$63</f>
        <v>0</v>
      </c>
    </row>
    <row r="59" spans="1:11" ht="15" thickBot="1" x14ac:dyDescent="0.4">
      <c r="A59" s="169"/>
      <c r="B59" s="60" t="s">
        <v>38</v>
      </c>
      <c r="C59" s="30">
        <v>1170000</v>
      </c>
      <c r="D59" s="30">
        <v>3153000</v>
      </c>
      <c r="E59" s="51">
        <v>2533948</v>
      </c>
      <c r="F59" s="32">
        <f t="shared" si="4"/>
        <v>619052</v>
      </c>
      <c r="G59" s="51">
        <v>475300</v>
      </c>
      <c r="H59" s="49">
        <f t="shared" si="1"/>
        <v>80.366254360926106</v>
      </c>
      <c r="I59" s="61">
        <f t="shared" si="2"/>
        <v>19.633745639073901</v>
      </c>
      <c r="J59" s="50">
        <f t="shared" si="2"/>
        <v>18.757290994132475</v>
      </c>
      <c r="K59" s="35">
        <f>(D59*100)/$D$63</f>
        <v>4.9472611185290054</v>
      </c>
    </row>
    <row r="60" spans="1:11" x14ac:dyDescent="0.35">
      <c r="A60" s="167">
        <v>750</v>
      </c>
      <c r="B60" s="25" t="s">
        <v>34</v>
      </c>
      <c r="C60" s="56">
        <f>SUM(C61:C62)</f>
        <v>130000</v>
      </c>
      <c r="D60" s="57">
        <f>SUM(D61:D62)</f>
        <v>280000</v>
      </c>
      <c r="E60" s="26">
        <f>SUM(E61:E62)</f>
        <v>156700</v>
      </c>
      <c r="F60" s="26">
        <f t="shared" ref="F60:G60" si="15">SUM(F61:F62)</f>
        <v>123300</v>
      </c>
      <c r="G60" s="48">
        <f t="shared" si="15"/>
        <v>25639.39</v>
      </c>
      <c r="H60" s="62"/>
      <c r="I60" s="62"/>
      <c r="J60" s="63"/>
      <c r="K60" s="37"/>
    </row>
    <row r="61" spans="1:11" x14ac:dyDescent="0.35">
      <c r="A61" s="168"/>
      <c r="B61" s="22" t="s">
        <v>41</v>
      </c>
      <c r="C61" s="21">
        <v>30000</v>
      </c>
      <c r="D61" s="21">
        <v>50000</v>
      </c>
      <c r="E61" s="19">
        <v>27285</v>
      </c>
      <c r="F61" s="5">
        <f t="shared" si="4"/>
        <v>22715</v>
      </c>
      <c r="G61" s="13">
        <v>23573.7</v>
      </c>
      <c r="H61" s="6">
        <f t="shared" si="1"/>
        <v>54.569999999999993</v>
      </c>
      <c r="I61" s="6">
        <f t="shared" si="2"/>
        <v>45.43</v>
      </c>
      <c r="J61" s="11">
        <f t="shared" si="2"/>
        <v>86.398020890599241</v>
      </c>
      <c r="K61" s="29">
        <f>(D61*100)/$D$63</f>
        <v>7.8453236893894787E-2</v>
      </c>
    </row>
    <row r="62" spans="1:11" ht="15" thickBot="1" x14ac:dyDescent="0.4">
      <c r="A62" s="169"/>
      <c r="B62" s="41" t="s">
        <v>38</v>
      </c>
      <c r="C62" s="30">
        <v>100000</v>
      </c>
      <c r="D62" s="30">
        <v>230000</v>
      </c>
      <c r="E62" s="51">
        <v>129415</v>
      </c>
      <c r="F62" s="32">
        <f t="shared" si="4"/>
        <v>100585</v>
      </c>
      <c r="G62" s="55">
        <v>2065.69</v>
      </c>
      <c r="H62" s="49">
        <f t="shared" si="1"/>
        <v>56.267391304347825</v>
      </c>
      <c r="I62" s="34">
        <f t="shared" si="2"/>
        <v>43.732608695652175</v>
      </c>
      <c r="J62" s="50">
        <f t="shared" si="2"/>
        <v>1.5961750956226095</v>
      </c>
      <c r="K62" s="35">
        <f>SUM(D62/D63)*100</f>
        <v>0.36088488971191607</v>
      </c>
    </row>
    <row r="63" spans="1:11" ht="15" thickBot="1" x14ac:dyDescent="0.4">
      <c r="A63" s="136" t="s">
        <v>42</v>
      </c>
      <c r="B63" s="127" t="s">
        <v>65</v>
      </c>
      <c r="C63" s="128">
        <f>SUM(C9+C12,C15,C18,C21,C24,C28,C30,C33,C37,C40,C43,C47,C51,C54,C57+C60)</f>
        <v>63670740</v>
      </c>
      <c r="D63" s="128">
        <f>SUM(D9+D12,D15,D18,D21,D24,D28,D30,D33,D37,D40,D43,D47,D51,D54,D57+D60)</f>
        <v>63732233.340000004</v>
      </c>
      <c r="E63" s="128">
        <f>SUM(E9+E12,E15,E18,E21,E24,E28,E30,E33,E37,E40,E43,E47,E51,E54,E57+E60)</f>
        <v>59118469.299999997</v>
      </c>
      <c r="F63" s="128">
        <f>SUM(F9+F12,F15,F18,F21,F24,F28,F30,F33,F37,F40,F43,F47,F51,F54,F57+F60)</f>
        <v>4613764.040000001</v>
      </c>
      <c r="G63" s="128">
        <f>SUM(G9+G12,G15,G18,G21,G24,G28,G30,G33,G37,G40,G43,G47,G51,G54,G57+G60)</f>
        <v>38538972.600000001</v>
      </c>
      <c r="H63" s="129">
        <f t="shared" si="1"/>
        <v>92.760705535946926</v>
      </c>
      <c r="I63" s="129">
        <f t="shared" si="2"/>
        <v>7.2392944640530628</v>
      </c>
      <c r="J63" s="129">
        <f t="shared" si="2"/>
        <v>65.189395220014617</v>
      </c>
      <c r="K63" s="130">
        <f>SUM(K9:K62)</f>
        <v>99.999999999999943</v>
      </c>
    </row>
    <row r="64" spans="1:11" x14ac:dyDescent="0.35">
      <c r="A64" s="167">
        <v>450</v>
      </c>
      <c r="B64" s="132" t="s">
        <v>64</v>
      </c>
      <c r="C64" s="133"/>
      <c r="D64" s="133"/>
      <c r="E64" s="133">
        <f>SUM(E65)</f>
        <v>1609250</v>
      </c>
      <c r="F64" s="133"/>
      <c r="G64" s="133">
        <f>SUM(G65)</f>
        <v>943474.92</v>
      </c>
      <c r="H64" s="142"/>
      <c r="I64" s="134"/>
      <c r="J64" s="134"/>
      <c r="K64" s="135"/>
    </row>
    <row r="65" spans="1:11" ht="15" thickBot="1" x14ac:dyDescent="0.4">
      <c r="A65" s="168"/>
      <c r="B65" s="140" t="s">
        <v>69</v>
      </c>
      <c r="C65" s="149">
        <v>0</v>
      </c>
      <c r="D65" s="149">
        <v>0</v>
      </c>
      <c r="E65" s="137">
        <v>1609250</v>
      </c>
      <c r="F65" s="137">
        <v>0</v>
      </c>
      <c r="G65" s="137">
        <v>943474.92</v>
      </c>
      <c r="H65" s="49" t="e">
        <f t="shared" si="1"/>
        <v>#DIV/0!</v>
      </c>
      <c r="I65" s="34" t="e">
        <f t="shared" si="2"/>
        <v>#DIV/0!</v>
      </c>
      <c r="J65" s="50">
        <f t="shared" si="2"/>
        <v>58.628237999067892</v>
      </c>
      <c r="K65" s="29">
        <f>(D65*100)/$D$63</f>
        <v>0</v>
      </c>
    </row>
    <row r="66" spans="1:11" ht="15" thickBot="1" x14ac:dyDescent="0.4">
      <c r="A66" s="138" t="s">
        <v>42</v>
      </c>
      <c r="B66" s="131" t="s">
        <v>66</v>
      </c>
      <c r="C66" s="128">
        <v>0</v>
      </c>
      <c r="D66" s="128">
        <v>0</v>
      </c>
      <c r="E66" s="128">
        <f>SUM(E65)</f>
        <v>1609250</v>
      </c>
      <c r="F66" s="128">
        <v>0</v>
      </c>
      <c r="G66" s="128">
        <f>SUM(G65)</f>
        <v>943474.92</v>
      </c>
      <c r="H66" s="129" t="e">
        <f t="shared" si="1"/>
        <v>#DIV/0!</v>
      </c>
      <c r="I66" s="129" t="e">
        <f t="shared" si="2"/>
        <v>#DIV/0!</v>
      </c>
      <c r="J66" s="129">
        <f t="shared" si="2"/>
        <v>58.628237999067892</v>
      </c>
      <c r="K66" s="130">
        <v>0</v>
      </c>
    </row>
    <row r="67" spans="1:11" ht="15" thickBot="1" x14ac:dyDescent="0.4">
      <c r="A67" s="139" t="s">
        <v>42</v>
      </c>
      <c r="B67" s="65" t="s">
        <v>67</v>
      </c>
      <c r="C67" s="66">
        <f>SUM(C63+C66)</f>
        <v>63670740</v>
      </c>
      <c r="D67" s="66">
        <f t="shared" ref="D67:G67" si="16">SUM(D63+D66)</f>
        <v>63732233.340000004</v>
      </c>
      <c r="E67" s="66">
        <f t="shared" si="16"/>
        <v>60727719.299999997</v>
      </c>
      <c r="F67" s="66">
        <f t="shared" si="16"/>
        <v>4613764.040000001</v>
      </c>
      <c r="G67" s="66">
        <f t="shared" si="16"/>
        <v>39482447.520000003</v>
      </c>
      <c r="H67" s="67">
        <f t="shared" si="1"/>
        <v>95.285722965376934</v>
      </c>
      <c r="I67" s="67">
        <f t="shared" si="2"/>
        <v>7.2392944640530628</v>
      </c>
      <c r="J67" s="67">
        <f t="shared" si="2"/>
        <v>65.015528287755089</v>
      </c>
      <c r="K67" s="143">
        <f>SUM(K63+K66)</f>
        <v>99.999999999999943</v>
      </c>
    </row>
    <row r="68" spans="1:11" x14ac:dyDescent="0.35">
      <c r="A68" s="181" t="s">
        <v>74</v>
      </c>
      <c r="B68" s="181"/>
      <c r="C68" s="7"/>
    </row>
    <row r="69" spans="1:11" x14ac:dyDescent="0.35">
      <c r="A69" s="180" t="s">
        <v>48</v>
      </c>
      <c r="B69" s="180"/>
      <c r="C69" s="7"/>
      <c r="E69" t="s">
        <v>44</v>
      </c>
    </row>
    <row r="70" spans="1:11" x14ac:dyDescent="0.35">
      <c r="A70" s="182" t="s">
        <v>57</v>
      </c>
      <c r="B70" s="182"/>
    </row>
    <row r="71" spans="1:11" x14ac:dyDescent="0.35">
      <c r="A71" s="180" t="s">
        <v>68</v>
      </c>
      <c r="B71" s="180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 1 - jan-22</vt:lpstr>
      <vt:lpstr>plan 2 - fev-22</vt:lpstr>
      <vt:lpstr>plan 3 - mar-22</vt:lpstr>
      <vt:lpstr>plan 4 - abr-22</vt:lpstr>
      <vt:lpstr>plan 5 - mai-22</vt:lpstr>
      <vt:lpstr>plan 6 - jun-22</vt:lpstr>
      <vt:lpstr>plan 7 - jul-22</vt:lpstr>
      <vt:lpstr>plan 8 - ago22</vt:lpstr>
      <vt:lpstr>plan 9 - set22</vt:lpstr>
      <vt:lpstr>plan 10 - out22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2022-11-03T10:51:01Z</cp:lastPrinted>
  <dcterms:created xsi:type="dcterms:W3CDTF">2016-04-01T19:52:39Z</dcterms:created>
  <dcterms:modified xsi:type="dcterms:W3CDTF">2022-11-03T10:51:17Z</dcterms:modified>
</cp:coreProperties>
</file>